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tuu_bot_or_th/Documents/2566/ปรับปรุงBOTWebsiteธนบัตร/การบริหารจัดการธนบัตร/"/>
    </mc:Choice>
  </mc:AlternateContent>
  <xr:revisionPtr revIDLastSave="0" documentId="8_{48BAA1C2-B48F-48A9-9855-2D557FAC91B2}" xr6:coauthVersionLast="47" xr6:coauthVersionMax="47" xr10:uidLastSave="{00000000-0000-0000-0000-000000000000}"/>
  <bookViews>
    <workbookView xWindow="20" yWindow="640" windowWidth="19180" windowHeight="10160" firstSheet="1" activeTab="1" xr2:uid="{00000000-000D-0000-FFFF-FFFF00000000}"/>
  </bookViews>
  <sheets>
    <sheet name="Service flow" sheetId="10" state="hidden" r:id="rId1"/>
    <sheet name="PL Service rate Template" sheetId="1" r:id="rId2"/>
    <sheet name="Breakdown cost" sheetId="4" state="hidden" r:id="rId3"/>
    <sheet name="Sheet2" sheetId="7" state="hidden" r:id="rId4"/>
    <sheet name="ข้อมูลธุรกรรม" sheetId="5" state="hidden" r:id="rId5"/>
    <sheet name="Description" sheetId="6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I15" i="5" l="1"/>
  <c r="I16" i="5"/>
  <c r="BD48" i="4"/>
  <c r="BD49" i="4"/>
  <c r="BD47" i="4"/>
  <c r="BB48" i="4"/>
  <c r="BB49" i="4"/>
  <c r="BB47" i="4"/>
  <c r="O6" i="4" l="1"/>
  <c r="N6" i="4"/>
  <c r="AR17" i="4" l="1"/>
  <c r="AS17" i="4"/>
  <c r="AD39" i="4"/>
  <c r="AC39" i="4"/>
  <c r="Y39" i="4"/>
  <c r="X39" i="4"/>
  <c r="AD6" i="4"/>
  <c r="AI6" i="4" s="1"/>
  <c r="AC6" i="4"/>
  <c r="AH6" i="4" s="1"/>
  <c r="T39" i="4"/>
  <c r="S39" i="4"/>
  <c r="O39" i="4"/>
  <c r="N39" i="4"/>
  <c r="I39" i="4"/>
  <c r="J39" i="4"/>
  <c r="D39" i="4"/>
  <c r="E39" i="4"/>
  <c r="H39" i="4"/>
  <c r="C39" i="4"/>
  <c r="AN39" i="4" l="1"/>
  <c r="AH39" i="4"/>
  <c r="AM39" i="4"/>
  <c r="AI39" i="4"/>
  <c r="I6" i="7" l="1"/>
  <c r="J7" i="7"/>
  <c r="J5" i="7"/>
  <c r="I5" i="7"/>
  <c r="I7" i="7"/>
  <c r="K5" i="7" l="1"/>
  <c r="K7" i="7"/>
  <c r="J6" i="7"/>
  <c r="K6" i="7" s="1"/>
  <c r="AN57" i="4"/>
  <c r="Y9" i="4" s="1"/>
  <c r="Y16" i="4" s="1"/>
  <c r="AM57" i="4"/>
  <c r="AZ50" i="4"/>
  <c r="AY50" i="4"/>
  <c r="AX50" i="4"/>
  <c r="AW50" i="4"/>
  <c r="AV50" i="4"/>
  <c r="AU50" i="4"/>
  <c r="AT50" i="4"/>
  <c r="AS50" i="4"/>
  <c r="AR50" i="4"/>
  <c r="AQ50" i="4"/>
  <c r="AN50" i="4"/>
  <c r="AM50" i="4"/>
  <c r="AN37" i="4"/>
  <c r="AM37" i="4"/>
  <c r="AL37" i="4"/>
  <c r="AI37" i="4"/>
  <c r="AH37" i="4"/>
  <c r="AG37" i="4"/>
  <c r="AD37" i="4"/>
  <c r="AC37" i="4"/>
  <c r="AB37" i="4"/>
  <c r="Y37" i="4"/>
  <c r="X37" i="4"/>
  <c r="W37" i="4"/>
  <c r="T37" i="4"/>
  <c r="S37" i="4"/>
  <c r="R37" i="4"/>
  <c r="O37" i="4"/>
  <c r="N37" i="4"/>
  <c r="M37" i="4"/>
  <c r="J37" i="4"/>
  <c r="I37" i="4"/>
  <c r="H37" i="4"/>
  <c r="E37" i="4"/>
  <c r="D37" i="4"/>
  <c r="C37" i="4"/>
  <c r="AN26" i="4"/>
  <c r="AM26" i="4"/>
  <c r="AL26" i="4"/>
  <c r="AI26" i="4"/>
  <c r="AH26" i="4"/>
  <c r="AG26" i="4"/>
  <c r="AD26" i="4"/>
  <c r="AC26" i="4"/>
  <c r="AB26" i="4"/>
  <c r="Y26" i="4"/>
  <c r="X26" i="4"/>
  <c r="W26" i="4"/>
  <c r="T26" i="4"/>
  <c r="S26" i="4"/>
  <c r="R26" i="4"/>
  <c r="O26" i="4"/>
  <c r="N26" i="4"/>
  <c r="M26" i="4"/>
  <c r="J26" i="4"/>
  <c r="I26" i="4"/>
  <c r="H26" i="4"/>
  <c r="E26" i="4"/>
  <c r="D26" i="4"/>
  <c r="C26" i="4"/>
  <c r="AN16" i="4"/>
  <c r="AN40" i="4" s="1"/>
  <c r="AM16" i="4"/>
  <c r="AM40" i="4" s="1"/>
  <c r="AL16" i="4"/>
  <c r="AL40" i="4" s="1"/>
  <c r="AI16" i="4"/>
  <c r="AI40" i="4" s="1"/>
  <c r="AH16" i="4"/>
  <c r="AH40" i="4" s="1"/>
  <c r="AG16" i="4"/>
  <c r="AG40" i="4" s="1"/>
  <c r="AD16" i="4"/>
  <c r="AD40" i="4" s="1"/>
  <c r="AC16" i="4"/>
  <c r="AC40" i="4" s="1"/>
  <c r="AB16" i="4"/>
  <c r="AB40" i="4" s="1"/>
  <c r="W16" i="4"/>
  <c r="T16" i="4"/>
  <c r="T40" i="4" s="1"/>
  <c r="S16" i="4"/>
  <c r="R16" i="4"/>
  <c r="O16" i="4"/>
  <c r="N16" i="4"/>
  <c r="N40" i="4" s="1"/>
  <c r="M16" i="4"/>
  <c r="M40" i="4" s="1"/>
  <c r="J16" i="4"/>
  <c r="I16" i="4"/>
  <c r="H16" i="4"/>
  <c r="H40" i="4" s="1"/>
  <c r="E16" i="4"/>
  <c r="D16" i="4"/>
  <c r="C16" i="4"/>
  <c r="AS13" i="4"/>
  <c r="AR13" i="4"/>
  <c r="AQ13" i="4"/>
  <c r="AS9" i="4"/>
  <c r="AR9" i="4"/>
  <c r="AR18" i="4" s="1"/>
  <c r="X16" i="4"/>
  <c r="AL6" i="4"/>
  <c r="AG6" i="4"/>
  <c r="J6" i="4"/>
  <c r="I6" i="4"/>
  <c r="H6" i="4"/>
  <c r="E6" i="4"/>
  <c r="D6" i="4"/>
  <c r="C6" i="4"/>
  <c r="AS5" i="4"/>
  <c r="AR5" i="4"/>
  <c r="T5" i="4"/>
  <c r="Y5" i="4" s="1"/>
  <c r="AD5" i="4" s="1"/>
  <c r="S5" i="4"/>
  <c r="X5" i="4" s="1"/>
  <c r="AC5" i="4" s="1"/>
  <c r="R5" i="4"/>
  <c r="W5" i="4" s="1"/>
  <c r="AB5" i="4" s="1"/>
  <c r="E5" i="4"/>
  <c r="O5" i="4" s="1"/>
  <c r="D5" i="4"/>
  <c r="N5" i="4" s="1"/>
  <c r="C5" i="4"/>
  <c r="M5" i="4" s="1"/>
  <c r="E40" i="4" l="1"/>
  <c r="S40" i="4"/>
  <c r="Y40" i="4"/>
  <c r="AS18" i="4"/>
  <c r="AQ17" i="4"/>
  <c r="AQ18" i="4"/>
  <c r="BB50" i="4"/>
  <c r="X40" i="4"/>
  <c r="BD50" i="4"/>
  <c r="C40" i="4"/>
  <c r="I40" i="4"/>
  <c r="O40" i="4"/>
  <c r="W40" i="4"/>
  <c r="D40" i="4"/>
  <c r="J40" i="4"/>
  <c r="R40" i="4"/>
  <c r="X6" i="4"/>
  <c r="AM6" i="4" s="1"/>
  <c r="Y6" i="4"/>
  <c r="AN6" i="4" s="1"/>
</calcChain>
</file>

<file path=xl/sharedStrings.xml><?xml version="1.0" encoding="utf-8"?>
<sst xmlns="http://schemas.openxmlformats.org/spreadsheetml/2006/main" count="745" uniqueCount="199">
  <si>
    <t>Volume</t>
  </si>
  <si>
    <t>Template อัตราค่าบริการ CCC</t>
  </si>
  <si>
    <t>บริการของ CCC</t>
  </si>
  <si>
    <t>SLA</t>
  </si>
  <si>
    <t>Scenario</t>
  </si>
  <si>
    <t>หน่วย</t>
  </si>
  <si>
    <t>MIN</t>
  </si>
  <si>
    <t>มัด/เดือน</t>
  </si>
  <si>
    <t>บาท / มัด</t>
  </si>
  <si>
    <t>MID</t>
  </si>
  <si>
    <t>MAX</t>
  </si>
  <si>
    <t>นับคัดธนบัตร</t>
  </si>
  <si>
    <t xml:space="preserve">ผู้ใช้บริการส่งคำสั่งภายใน 18.00 น. และผู้ให้บริการดำเนินการเสร็จภายใน 6.00 น. ของวันถัดไป </t>
  </si>
  <si>
    <t>Drop/เดือน</t>
  </si>
  <si>
    <t>บาท / Drop</t>
  </si>
  <si>
    <t>Cash in Transit สาขา</t>
  </si>
  <si>
    <t>Cash in Transit 
e-Machine</t>
  </si>
  <si>
    <t>บาท / ครั้ง</t>
  </si>
  <si>
    <t>** กรอกข้อมูลในช่องสีขาว **</t>
  </si>
  <si>
    <t>ประเภทค่าใช้จ่าย</t>
  </si>
  <si>
    <t>ปริมาณธนบัตรที่รับ Sorted Note (Bundle)</t>
  </si>
  <si>
    <t>ปริมาณธนบัตรที่นับคัดทั้งหมด (Bundle)</t>
  </si>
  <si>
    <t>ปริมาณธนบัตรที่บริหารเฉพาะสาขา (Drop)</t>
  </si>
  <si>
    <t>จำนวนครั้งการเติมธนบัตร (Drop/Mth)</t>
  </si>
  <si>
    <t>จำนวนครั้งการส่งธนบัตร (Drop/Mth)</t>
  </si>
  <si>
    <t>Min</t>
  </si>
  <si>
    <t>Median</t>
  </si>
  <si>
    <t>Max</t>
  </si>
  <si>
    <t>Machine equipment and consumable cost</t>
  </si>
  <si>
    <t>ค่าเสื่อมราคาเครื่องมือเครื่องใช้</t>
  </si>
  <si>
    <t>ค่าเสื่อมราคาเครื่องจักร</t>
  </si>
  <si>
    <t>ค่าเสื่อมราคารถยนต์</t>
  </si>
  <si>
    <t>ค่าซ่อมแซมและบำรุงรักษาเครื่องมือ</t>
  </si>
  <si>
    <t>ค่าซ่อมแซมและบำรุงรักษาเครื่องจักร</t>
  </si>
  <si>
    <t>ค่าเช่าเครื่องมือเครื่องใช้</t>
  </si>
  <si>
    <t>ค่าน้ำมัน</t>
  </si>
  <si>
    <t>รวม</t>
  </si>
  <si>
    <t>ค่าเช่าเครื่องจักร</t>
  </si>
  <si>
    <t>Manpower cost</t>
  </si>
  <si>
    <t>เงินเดือน</t>
  </si>
  <si>
    <t>Operation exp</t>
  </si>
  <si>
    <t>ค่าล่วงเวลา</t>
  </si>
  <si>
    <t>ค่าจ้างทำความสะอาด</t>
  </si>
  <si>
    <t>ค่าจ้างทำสวน</t>
  </si>
  <si>
    <t>ค่าเสื่อมราคาอุปกรณ์สำนักงาน</t>
  </si>
  <si>
    <t>ค่า รปภ.</t>
  </si>
  <si>
    <t>ค่าบริหาร ห้องมั่นคง CCC</t>
  </si>
  <si>
    <t>ค่าประกันภัย</t>
  </si>
  <si>
    <t>Management fee</t>
  </si>
  <si>
    <t>BOT Rental Fee</t>
  </si>
  <si>
    <t>รวมค่าใช้จ่ายงานที่ 1</t>
  </si>
  <si>
    <t>รวมค่าใช้จ่ายงานที่ 2</t>
  </si>
  <si>
    <t>รวมค่าใช้จ่ายงานที่ 3</t>
  </si>
  <si>
    <t>รวมค่าใช้จ่ายงานที่ 4</t>
  </si>
  <si>
    <t>รวมค่าใช้จ่ายงานที่ 5</t>
  </si>
  <si>
    <t>รวมค่าใช้จ่ายงานที่ 6</t>
  </si>
  <si>
    <t>รวมค่าใช้จ่ายงานที่ 8</t>
  </si>
  <si>
    <t>รายละเอียดเพิ่มเติมแยกตามประเภท Cash point</t>
  </si>
  <si>
    <t>ปริมาณ Drop ของแต่ละระยะทาง</t>
  </si>
  <si>
    <t>สาขา</t>
  </si>
  <si>
    <t>ATM</t>
  </si>
  <si>
    <t>ADM</t>
  </si>
  <si>
    <t>R-ATM</t>
  </si>
  <si>
    <t>TOTAL</t>
  </si>
  <si>
    <r>
      <t xml:space="preserve">ในเมือง ( </t>
    </r>
    <r>
      <rPr>
        <u/>
        <sz val="16"/>
        <rFont val="Browallia New"/>
        <family val="2"/>
      </rPr>
      <t>&lt;</t>
    </r>
    <r>
      <rPr>
        <sz val="16"/>
        <rFont val="Browallia New"/>
        <family val="2"/>
      </rPr>
      <t xml:space="preserve"> 30 km)</t>
    </r>
  </si>
  <si>
    <t>ในเมือง</t>
  </si>
  <si>
    <t>รอบเมือง (30 - 100 km)</t>
  </si>
  <si>
    <t xml:space="preserve">รอบเมือง </t>
  </si>
  <si>
    <t>นอกตัวจังหวัด ( &gt; 100km)</t>
  </si>
  <si>
    <t>นอกตัวจังหวัด</t>
  </si>
  <si>
    <t>รวม (Drop)</t>
  </si>
  <si>
    <t>ประมาณการค่าน้ำมัน (บาท)</t>
  </si>
  <si>
    <t>รวมจำนวนเงิน</t>
  </si>
  <si>
    <t>จังหวัดที่ CCC ขอนแก่น รับผิดชอบ</t>
  </si>
  <si>
    <t>จังหวัด</t>
  </si>
  <si>
    <t>ATM
ติดสาขา</t>
  </si>
  <si>
    <t>ATM
นอกสาขา</t>
  </si>
  <si>
    <t>ADM/CDM</t>
  </si>
  <si>
    <t>ขอนแก่น</t>
  </si>
  <si>
    <t>กาฬสินธุ์</t>
  </si>
  <si>
    <t>มหาสารคาม</t>
  </si>
  <si>
    <t>ร้อยเอ็ด</t>
  </si>
  <si>
    <t>ชัยภูมิ</t>
  </si>
  <si>
    <t>มูลค่าเงินคงเหลือของ ศงส. รวมทั้ง 5 ศงส. ในพื้นที่ ขอนแก่น</t>
  </si>
  <si>
    <t>มูลค่า (ลบ.)</t>
  </si>
  <si>
    <t>5 ศงส. รวมเฉลี่ยรายวัน</t>
  </si>
  <si>
    <t>คิดค่าประกันไว้ที่</t>
  </si>
  <si>
    <t>ปริมาณธุรกรรมเฉลี่ยต่อเดือน</t>
  </si>
  <si>
    <t>*Drop เป็นจำนวนต่องาน (ส่ง = 1 Drop, รับ = 1 Drop ถ้าทั้งส่งและรับ จะคิดเป็น 2 Drop)</t>
  </si>
  <si>
    <t>จำนวน
สาขา</t>
  </si>
  <si>
    <t>Drop ขนส่งสาขา</t>
  </si>
  <si>
    <t>เงินส่งสาขา</t>
  </si>
  <si>
    <t>เงินรับสาขา</t>
  </si>
  <si>
    <t>จำนวน
ATM</t>
  </si>
  <si>
    <t>Drop ขนส่ง ATM</t>
  </si>
  <si>
    <t>เงินส่ง ATM</t>
  </si>
  <si>
    <t>เงินรับ ATM</t>
  </si>
  <si>
    <t>จำนวน
ADM</t>
  </si>
  <si>
    <t>Drop ขนส่ง ADM</t>
  </si>
  <si>
    <t>เงินส่ง ADM</t>
  </si>
  <si>
    <t>เงินรับ ADM</t>
  </si>
  <si>
    <t>จำนวน
R-ATM</t>
  </si>
  <si>
    <t>Drop ขนส่ง R-ATM</t>
  </si>
  <si>
    <t>เงินส่ง R-ATM</t>
  </si>
  <si>
    <t>เงินรับ R-ATM</t>
  </si>
  <si>
    <t>จำนวน
ศูนย์เงินสด</t>
  </si>
  <si>
    <t>เงินส่ง ศงส. (NEW, FIT)</t>
  </si>
  <si>
    <t>เงินรับ ศงส. (FIT)</t>
  </si>
  <si>
    <t>เงินรับ ศงส. (UNFIT)</t>
  </si>
  <si>
    <t>ปริมาณ (มัด)</t>
  </si>
  <si>
    <t>อุดรธานี สกลนคร</t>
  </si>
  <si>
    <t>UNFIT</t>
  </si>
  <si>
    <t>FIT</t>
  </si>
  <si>
    <t>UNSORT สาขา</t>
  </si>
  <si>
    <t>UNSORT 
e-Machine</t>
  </si>
  <si>
    <t>X</t>
  </si>
  <si>
    <t>Cash in Transit e-Machine</t>
  </si>
  <si>
    <t>Service</t>
  </si>
  <si>
    <t>PRODUCT</t>
  </si>
  <si>
    <t>NO</t>
  </si>
  <si>
    <t>55,556 ​</t>
  </si>
  <si>
    <t>​</t>
  </si>
  <si>
    <t>22,222 ​</t>
  </si>
  <si>
    <t>10,000 ​</t>
  </si>
  <si>
    <t>66,667 ​</t>
  </si>
  <si>
    <t>44,746 ​</t>
  </si>
  <si>
    <t>19,445 ​</t>
  </si>
  <si>
    <t>21,102 ​</t>
  </si>
  <si>
    <t>8,234 ​</t>
  </si>
  <si>
    <t>186,226 ​</t>
  </si>
  <si>
    <t>6,115,663 ​</t>
  </si>
  <si>
    <t>2,234,713 ​</t>
  </si>
  <si>
    <t xml:space="preserve">Only BOT </t>
  </si>
  <si>
    <t>BOT+CB 30%</t>
  </si>
  <si>
    <t>BOT+CB 100%</t>
  </si>
  <si>
    <t xml:space="preserve">3) การบำรุงรักษาเชิงป้องกัน (Preventive Maintenance: PM) 
 ผู้ให้บริการต้องจัดทำแผนการบำรุงรักษาเชิงป้องกันสำหรับเครื่อง e-Machine ของผู้ใช้บริการล่วงหน้า เป็นรายเดือน และแจ้งให้ผู้ใช้บริการทราบ โดยผู้ให้บริการต้องดำเนินการ PM เครื่อง e-Machine ให้แล้วเสร็จภายใน 2-4 ชม. ทั้งนี้ ให้เป็นไปตามความตกลงระหว่างผู้ให้บริการและผู้ใช้บริการ </t>
  </si>
  <si>
    <t xml:space="preserve">ฝาก-ถอน ธนบัตรกับ ธปท. (Sorted note)
</t>
  </si>
  <si>
    <t>จัดเตรียมและบรรจุเงินสาขา</t>
  </si>
  <si>
    <t>งานให้บริการ e-Machine 
(Full service)</t>
  </si>
  <si>
    <t>งานให้บริการสาขา
(Full service)</t>
  </si>
  <si>
    <t>งาน Maintenance e-Machine</t>
  </si>
  <si>
    <t xml:space="preserve"> - งานฝาก :  ต้องนำเงินเข้า CA สำหรับเงินที่มาถึงภายในเวลา 16.00 
 - งานถอน : ธพ. เบิกธนบัตรจาก ธปท. ภายในเวลา 15.30 ของวันทำการนั้น</t>
  </si>
  <si>
    <t>ฝาก-ถอน ธนบัตรกับ ธปท. (Sorted note)</t>
  </si>
  <si>
    <t>งานให้บริการ e-Machine (Full service)</t>
  </si>
  <si>
    <t>งานให้บริการสาขา (Full service)</t>
  </si>
  <si>
    <t>คชจ.ต่อเดือน งานที่ 2 
นับคัดธนบัตร</t>
  </si>
  <si>
    <t>คชจ.ต่อเดือน งานที่ 3 
จัดเตรียมและบรรจุเงินสาขา</t>
  </si>
  <si>
    <t>คชจ.ต่อเดือน งานที่ 4 
บรรจุและเปลี่ยนกล่อง e-Machine</t>
  </si>
  <si>
    <t>คชจ.ต่อเดือน งานที่ 7 
งานให้บริการ e-Machine (Full service)</t>
  </si>
  <si>
    <t>คชจ.ต่อเดือน งานที่ 8 
งานให้บริการสาขา (Full service)</t>
  </si>
  <si>
    <t>คชจ.ต่อเดือน งานที่ 9 
งาน Maintenance e-Machine</t>
  </si>
  <si>
    <r>
      <t>บรรจุและเปลี่ยนกล่อง e-Machine (รวมการรับจ่ายเป็น</t>
    </r>
    <r>
      <rPr>
        <u/>
        <sz val="11"/>
        <rFont val="Tahoma"/>
        <family val="2"/>
        <scheme val="minor"/>
      </rPr>
      <t>กล่อง</t>
    </r>
    <r>
      <rPr>
        <sz val="11"/>
        <rFont val="Tahoma"/>
        <family val="2"/>
        <scheme val="minor"/>
      </rPr>
      <t>)</t>
    </r>
  </si>
  <si>
    <r>
      <t>จัดเตรียมและบรรจุเงินสาขา (รวมการรับจ่ายเป็น</t>
    </r>
    <r>
      <rPr>
        <u/>
        <sz val="11"/>
        <rFont val="Tahoma"/>
        <family val="2"/>
        <scheme val="minor"/>
      </rPr>
      <t>ถุง</t>
    </r>
    <r>
      <rPr>
        <sz val="11"/>
        <rFont val="Tahoma"/>
        <family val="2"/>
        <scheme val="minor"/>
      </rPr>
      <t>)</t>
    </r>
  </si>
  <si>
    <t>คชจ.ต่อเดือน งานที่ 5 
Cash in Transit สาขา</t>
  </si>
  <si>
    <t>คชจ.ต่อเดือน งานที่ 6
 Cash in Transit e-Machine</t>
  </si>
  <si>
    <t>คชจ.ต่อเดือน งานที่ 1 
งานรับจ่ายธนบัตร  (F/UF ธปท.)</t>
  </si>
  <si>
    <t>บาท / เดือน</t>
  </si>
  <si>
    <t>จำนวนคนที่ใช้ (Direct Labour)</t>
  </si>
  <si>
    <t>จำนวนคนที่ใช้ (Direct Labor)</t>
  </si>
  <si>
    <t>รวมค่าใช้จ่ายงานที่ 9</t>
  </si>
  <si>
    <t xml:space="preserve">งาน Maintenance e-Machine </t>
  </si>
  <si>
    <t xml:space="preserve">การบำรุงรักษาเชิงป้องกัน </t>
  </si>
  <si>
    <t>อัตราค่าบริการ
(ไม่รวม VAT)</t>
  </si>
  <si>
    <t>อัตราค่าบริการ
(รวม VAT 7%)</t>
  </si>
  <si>
    <t>ซีลผนึกถุงนิรภัย</t>
  </si>
  <si>
    <t>ปลอกรัดธนบัตร</t>
  </si>
  <si>
    <t>ถุงนิรภัย/กระเป๋าบรรจุกล่องเงิน E-Machine (แบบ Reuse)</t>
  </si>
  <si>
    <t>ถุงนิรภัยหรือภาชนะบรรจุเงินสาขา (แบบ Reuse)</t>
  </si>
  <si>
    <t>1) การบรรจุและถอดกล่อง e-Machine : อ้างอิง SLA ข้อ 4
2) การเติมเงิน e-Machine  : อ้างอิง SLA ข้อ 6</t>
  </si>
  <si>
    <t>1) เตรียมเงินสาขา : อ้างอิง SLA ข้อ 3
2) ขนส่ง สาขา  : อ้างอิง SLA ข้อ 5</t>
  </si>
  <si>
    <t>บรรจุและถอดกล่อง 
e-Machine</t>
  </si>
  <si>
    <t xml:space="preserve">1) การบรรจุกล่อง
- รอบปกติ : ผู้ใช้บริการส่งคำสั่งภายในเวลา 18.00 น. ของวันทำการก่อนหน้า (D-1) 
และผู้ให้บริการดำเนินการบรรจุเงินเสร็จภายใน 6.00 น. ของวันถัดไป (D)
- รอบพิเศษ : ผู้ใช้บริการส่งคำสั่งภายในเวลา 10.00 น. ของวันทำการ (D) ภายในรัศมี 50 กม.
2) การถอดกล่อง
- รอบปกติ :  ผู้ใช้บริการส่งคำสั่งภายในเวลา 18.00 น. ของวันทำการก่อนหน้า (D-1) และผู้ให้บริการตรวจนับและจัดทำรายงานแล้วเสร็จภายใน 21.00 น. ของวันทำการ (D)
- รอบพิเศษ : ผู้ใช้บริการส่งคำสั่งภายในเวลา 10.00 น. ของวันทำการ (D) ภายในรัศมี 50 กม. ผู้ให้บริการตรวจนับและจัดทำรายงานแล้วเสร็จภายในวันทำการ (D)
</t>
  </si>
  <si>
    <t xml:space="preserve"> - รอบปกติ :  การบรรจุและเปลี่ยนกล่องเงิน/ การเติมเงิน/ การเก็บกล่องเงิน เครื่อง e-machine ของรถขนส่งเงินให้แล้วเสร็จภายใน 18.00 น. ของวันทำการ (D) 
</t>
  </si>
  <si>
    <r>
      <t xml:space="preserve">2) Second line maintenance (2nd) : การดูแล แก้ไขเครื่อง e-machine และ/หรือ อำนวยความสะดวกให้ช่างเทคนิคที่เข้าซ่อมเครื่อง e-Machine 
นิยาม : Second line maintenance (2nd)  หมายถึง บริการแก้ไขความขัดข้องที่นอกเหนือจาก first line maintenance และมีความจำเป็นต้องใช้บริการจาก service provider </t>
    </r>
    <r>
      <rPr>
        <i/>
        <sz val="11"/>
        <rFont val="Tahoma"/>
        <family val="2"/>
        <charset val="222"/>
        <scheme val="minor"/>
      </rPr>
      <t>SLA อ้างอิง ข้อ 1) First line Maintenance</t>
    </r>
  </si>
  <si>
    <t>ครั้ง/เดือน</t>
  </si>
  <si>
    <t>Tier 1: ขนส่งในจังหวัดพิษณุโลก พิจิตร สุโขทัย อุตรดิตถ์ นครสวรรค์ กำแพงเพชร</t>
  </si>
  <si>
    <t>Tier 2: ขนส่งในจังหวัดเพชรบูรณ์ แพร่ ชัยนาท อุทัยธานี น่าน (ยกเว้นพื้นที่ Tier 3) และตาก(ยกเว้นพื้นที่ Tier 3)</t>
  </si>
  <si>
    <t>Tier 3: ขนส่งในจังหวัดน่าน (อ.บ้านหลวง อ.ภูเพียง อ.สันติสุข อ.แม่จริม อ.ท่าวังผา อ.เชียงกลาง อ.ปัว อ.สองแคว  อ.บ่อเกลือ อ. ทุ่งช้าง และ อ.เฉลิมพระเกียรติ) และตาก (อ.ท่าสองยาง และ อ.อุ้มผาง)</t>
  </si>
  <si>
    <t>ถุง/เดือน</t>
  </si>
  <si>
    <t>บาท / ถุง</t>
  </si>
  <si>
    <t>งานให้บริการขนส่งเหรียญกษาปณ์ไปแลกค่าที่กรมธนารักษ์</t>
  </si>
  <si>
    <t>ผู้ใช้บริการเป็นผู้ติดต่อกรมธนารักษ์ในการขอแลกเหรียญกษาปณ์ และส่งคำสั่งล่วงหน้าให้
ผู้ให้บริการภายใต้เงื่อนไขการให้บริการ ดังนี้
1) การขอแลกเหรียญกษาปณ์กับกรมธนารักษ์ : ผู้ใช้บริการจะต้องส่งคำสั่งภายในเวลา 15.00 น. ของวันทำการก่อนหน้า 
2) การแลกมูลค่า (เกลี่ยเหรียญ) หรือแลกมูลค่าเหรียญกษาปณ์ชำรุด : ผู้ใช้บริการจะต้องส่งคำสั่งล่วงหน้า 5 วันทำการ</t>
  </si>
  <si>
    <t>ขนส่งไปกรมธนารักษ์</t>
  </si>
  <si>
    <t>รอบ/เดือน</t>
  </si>
  <si>
    <t>ขนส่งกลับศูนย์เงินสดกลาง พิษณุโลก</t>
  </si>
  <si>
    <t xml:space="preserve">งานให้บริการจัดเก็บเงินตราต่างประเทศ </t>
  </si>
  <si>
    <t xml:space="preserve">ผู้ใช้บริการส่งคำสั่งนำส่งธนบัตรต่างประเทศ พร้อมกับคำสั่งนำส่งธนบัตรสกุลบาท ภายในเวลา 18.00 น. ของวันทำการก่อนหน้า </t>
  </si>
  <si>
    <t>ล้านบาท/เดือน</t>
  </si>
  <si>
    <t>บาท / 1 ล้านบาท / เดือน</t>
  </si>
  <si>
    <t>งานให้บริการขนส่งสลากกินแบ่งรัฐบาลและเงินตราต่างประเทศ</t>
  </si>
  <si>
    <t xml:space="preserve">	ผู้ใช้บริการจะแจ้งความต้องการขนส่งสลากกินแบ่งรัฐบาลและเงินตราต่างประเทศให้ผู้ให้บริการทราบล่วงหน้า ภายในเวลา 18.00 น. ของวันทำการก่อนวันที่ขนส่ง</t>
  </si>
  <si>
    <t>ขนส่งไปสำนักงานใหญ่ของผู้ใช้บริการ / สำนักงานสลากกินแบ่งรัฐบาล</t>
  </si>
  <si>
    <t>งานให้บริการตรวจนับ จัดเก็บ และคัดแยกเหรียญกษาปณ์ (ชนิดราคา 1 บาท / 2 บาท 5 บาท และ 10 บาท)</t>
  </si>
  <si>
    <t xml:space="preserve">1) First line maintenance (1st) : การแก้ไขเครื่อง e-machine เบื้องต้น 
นิยาม : First line maintenance (1st) หมายถึง บริการแก้ไขความขัดข้องเบื้องต้น ที่ไม่จำเป็นต้องใช้บริการจาก service provider ได้แก่ การเติมกระดาษ Slip , ธนบัตร กระดาษ Slip บัตรพลาสติก สมุดบัญชี ติดในเครื่อง , การแก้ไขปัญหาเครื่องจากความขัดข้องของ hardware software network และ ระบบไฟฟ้า 
หมายเหตุ :  
1. กรณีในรอบที่ 2 ผู้ใช้บริการต้องการรับบริการเครื่อง e-Machine ที่มีระยะทางเกิน 50 กม. ผู้ใช้บริการจะทำความตกลงกับผู้ให้บริการเป็นรายกรณี 
2. ข้อตกลงการให้บริการเบื้องต้นนี้ อยู่ภายใต้การใช้บริการเครื่อง e-Machine 100% </t>
  </si>
  <si>
    <t>เอกสารแนบ 11 - Template เสนออัตราค่าบริการ CCC พิษณุโลก</t>
  </si>
  <si>
    <r>
      <rPr>
        <u/>
        <sz val="11"/>
        <rFont val="Tahoma"/>
        <family val="2"/>
        <scheme val="minor"/>
      </rPr>
      <t>ธนบัตร Unsort</t>
    </r>
    <r>
      <rPr>
        <sz val="11"/>
        <rFont val="Tahoma"/>
        <family val="2"/>
        <scheme val="minor"/>
      </rPr>
      <t xml:space="preserve">
 - ธนบัตรชนิดราคา 1000  500 100 บาท ที่รับเข้าภายใน 20.00 น. ดำเนินการแล้วเสร็จภายใน 04.00 น. และปรับปรุงรายการเงินสดขาด-เกิน แล้วเสร็จภายใน 12.00 น. ของวันทำการถัดไป  
 - ธนบัตรชนิดราคา 50 20 บาท ที่รับเข้าภายใน 20.00 น. ดำเนินการแล้วเสร็จภายใน 12.00 น. และปรับปรุงรายการเงินสดขาด-เกิน แล้วเสร็จภายใน 14.00 น. ของวันทำการถัดไป 
 - กรณีปริมาณธนบัตรรับฝากมากกว่า 850 มัด ที่รับเข้าภายใน 20.00 น. ดำเนินการแล้วเสร็จภายใน 16.00 น. ของวันทำการถัดไป</t>
    </r>
  </si>
  <si>
    <r>
      <rPr>
        <u/>
        <sz val="11"/>
        <rFont val="Tahoma"/>
        <family val="2"/>
        <scheme val="minor"/>
      </rPr>
      <t>ธนบัตร Unfit</t>
    </r>
    <r>
      <rPr>
        <sz val="11"/>
        <rFont val="Tahoma"/>
        <family val="2"/>
        <scheme val="minor"/>
      </rPr>
      <t xml:space="preserve">
 - ธนบัตรชนิดราคา 1000  500 100 บาท ดำเนินการแล้วเสร็จภายใน 15 วัน
 - ธนบัตรชนิดราคา 100 บาท ดำเนินการแล้วเสร็จภายใน 20 วัน
 - ธนบัตรชนิดราคา 50 20 บาท ดำเนินการแล้วเสร็จภายใน 25 วัน</t>
    </r>
  </si>
  <si>
    <r>
      <t xml:space="preserve"> - ผู้ให้บริการนำส่งเงินให้สาขาของผู้ใช้บริการภายในเวลาที่ตกลงร่วมกันกับธนาคารสมาชิกผู้ใช้บริการ
 - ผู้ให้บริการรับเงินจากสาขาของผู้ใช้บริการภายในเวลาที่สาขาปิดแล้วไม่เกิน 30 นาที
</t>
    </r>
    <r>
      <rPr>
        <i/>
        <u/>
        <sz val="10"/>
        <rFont val="Tahoma"/>
        <family val="2"/>
        <scheme val="minor"/>
      </rPr>
      <t>หมายเหตุ</t>
    </r>
    <r>
      <rPr>
        <i/>
        <sz val="10"/>
        <rFont val="Tahoma"/>
        <family val="2"/>
        <scheme val="minor"/>
      </rPr>
      <t xml:space="preserve"> : 
1. ขนเหรียญไม่เกิน 20,000 บาท / drop 
2. รวมการขนซองธนบัตรชำรุด และธนบัตรต่างประเทศจากสาขาด้วย</t>
    </r>
  </si>
  <si>
    <t>บาท / รอบ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</si>
</sst>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5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u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8"/>
      <color theme="1"/>
      <name val="Arial"/>
      <family val="2"/>
      <charset val="222"/>
    </font>
    <font>
      <sz val="14"/>
      <color theme="1"/>
      <name val="Browallia New"/>
      <family val="2"/>
    </font>
    <font>
      <sz val="16"/>
      <color theme="1"/>
      <name val="Browallia New"/>
      <family val="2"/>
    </font>
    <font>
      <b/>
      <sz val="18"/>
      <color rgb="FFFF0000"/>
      <name val="Browallia New"/>
      <family val="2"/>
    </font>
    <font>
      <sz val="16"/>
      <color rgb="FFFF0000"/>
      <name val="Browallia New"/>
      <family val="2"/>
    </font>
    <font>
      <b/>
      <sz val="24"/>
      <color theme="0"/>
      <name val="Browallia New"/>
      <family val="2"/>
    </font>
    <font>
      <b/>
      <sz val="16"/>
      <color theme="0"/>
      <name val="Browallia New"/>
      <family val="2"/>
    </font>
    <font>
      <b/>
      <sz val="18"/>
      <color theme="0"/>
      <name val="Browallia New"/>
      <family val="2"/>
    </font>
    <font>
      <b/>
      <sz val="16"/>
      <color theme="0"/>
      <name val="DB Helvethaica X 55 Regular"/>
    </font>
    <font>
      <b/>
      <sz val="18"/>
      <color theme="0"/>
      <name val="BrowalliaUPC"/>
      <family val="2"/>
    </font>
    <font>
      <b/>
      <sz val="18"/>
      <name val="BrowalliaUPC"/>
      <family val="2"/>
    </font>
    <font>
      <b/>
      <sz val="16"/>
      <color rgb="FF000000"/>
      <name val="DB Helvethaica X 55 Regular"/>
    </font>
    <font>
      <b/>
      <sz val="18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/>
      <name val="Browallia New"/>
      <family val="2"/>
    </font>
    <font>
      <b/>
      <sz val="14"/>
      <color theme="1"/>
      <name val="Browallia New"/>
      <family val="2"/>
    </font>
    <font>
      <sz val="14"/>
      <color rgb="FFFF0000"/>
      <name val="Browallia New"/>
      <family val="2"/>
    </font>
    <font>
      <sz val="20"/>
      <color theme="1"/>
      <name val="Browallia New"/>
      <family val="2"/>
    </font>
    <font>
      <b/>
      <u/>
      <sz val="16"/>
      <color theme="1"/>
      <name val="Browallia New"/>
      <family val="2"/>
    </font>
    <font>
      <b/>
      <sz val="16"/>
      <color theme="1"/>
      <name val="Browallia New"/>
      <family val="2"/>
    </font>
    <font>
      <sz val="11"/>
      <color theme="1"/>
      <name val="Tahoma"/>
      <family val="2"/>
      <scheme val="major"/>
    </font>
    <font>
      <b/>
      <sz val="11"/>
      <color theme="1"/>
      <name val="Tahoma"/>
      <family val="2"/>
      <scheme val="major"/>
    </font>
    <font>
      <b/>
      <sz val="16"/>
      <color theme="0"/>
      <name val="BrowalliaUPC"/>
      <family val="2"/>
    </font>
    <font>
      <b/>
      <sz val="16"/>
      <name val="BrowalliaUPC"/>
      <family val="2"/>
    </font>
    <font>
      <sz val="16"/>
      <name val="Browallia New"/>
      <family val="2"/>
    </font>
    <font>
      <u/>
      <sz val="16"/>
      <name val="Browallia New"/>
      <family val="2"/>
    </font>
    <font>
      <sz val="11"/>
      <color rgb="FFFF0000"/>
      <name val="Tahoma"/>
      <family val="2"/>
      <scheme val="major"/>
    </font>
    <font>
      <b/>
      <u val="singleAccounting"/>
      <sz val="11"/>
      <color theme="1"/>
      <name val="Tahoma"/>
      <family val="2"/>
      <scheme val="major"/>
    </font>
    <font>
      <sz val="16"/>
      <color theme="1"/>
      <name val="BrowalliaUPC"/>
      <family val="2"/>
    </font>
    <font>
      <b/>
      <sz val="16"/>
      <color rgb="FF000000"/>
      <name val="BrowalliaUPC"/>
      <family val="2"/>
    </font>
    <font>
      <b/>
      <sz val="16"/>
      <color rgb="FFFFFFFF"/>
      <name val="Browallia New"/>
      <family val="2"/>
    </font>
    <font>
      <b/>
      <sz val="16"/>
      <name val="Browallia New"/>
      <family val="2"/>
    </font>
    <font>
      <sz val="18"/>
      <color rgb="FF000000"/>
      <name val="DB Helvethaica X 55 Regular"/>
    </font>
    <font>
      <sz val="11"/>
      <name val="Tahoma"/>
      <family val="2"/>
      <scheme val="minor"/>
    </font>
    <font>
      <b/>
      <sz val="11"/>
      <color theme="0"/>
      <name val="Tahoma"/>
      <family val="2"/>
      <scheme val="minor"/>
    </font>
    <font>
      <u/>
      <sz val="11"/>
      <name val="Tahoma"/>
      <family val="2"/>
      <scheme val="minor"/>
    </font>
    <font>
      <sz val="11"/>
      <color rgb="FFC00000"/>
      <name val="Tahoma"/>
      <family val="2"/>
      <charset val="222"/>
      <scheme val="minor"/>
    </font>
    <font>
      <sz val="11"/>
      <color theme="4"/>
      <name val="Tahoma"/>
      <family val="2"/>
      <charset val="222"/>
      <scheme val="minor"/>
    </font>
    <font>
      <sz val="11"/>
      <color theme="5"/>
      <name val="Tahoma"/>
      <family val="2"/>
      <charset val="222"/>
      <scheme val="minor"/>
    </font>
    <font>
      <sz val="18"/>
      <color theme="0"/>
      <name val="Browallia New"/>
      <family val="2"/>
    </font>
    <font>
      <sz val="10"/>
      <color theme="1"/>
      <name val="Tahoma"/>
      <family val="2"/>
      <scheme val="minor"/>
    </font>
    <font>
      <u/>
      <sz val="11"/>
      <color theme="1"/>
      <name val="Tahoma"/>
      <family val="2"/>
      <charset val="222"/>
      <scheme val="minor"/>
    </font>
    <font>
      <u/>
      <sz val="11"/>
      <color theme="5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u/>
      <sz val="11"/>
      <color rgb="FFC00000"/>
      <name val="Tahoma"/>
      <family val="2"/>
      <charset val="222"/>
      <scheme val="minor"/>
    </font>
    <font>
      <sz val="10"/>
      <name val="Tahoma"/>
      <family val="2"/>
      <scheme val="minor"/>
    </font>
    <font>
      <i/>
      <sz val="11"/>
      <name val="Tahoma"/>
      <family val="2"/>
      <charset val="222"/>
      <scheme val="minor"/>
    </font>
    <font>
      <b/>
      <sz val="11"/>
      <name val="Tahoma"/>
      <family val="2"/>
      <charset val="222"/>
      <scheme val="minor"/>
    </font>
    <font>
      <i/>
      <u/>
      <sz val="10"/>
      <name val="Tahoma"/>
      <family val="2"/>
      <scheme val="minor"/>
    </font>
    <font>
      <i/>
      <sz val="10"/>
      <name val="Tahoma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BEBE7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/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0" fontId="7" fillId="0" borderId="0"/>
    <xf numFmtId="187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28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8" fillId="2" borderId="0" xfId="2" applyFont="1" applyFill="1"/>
    <xf numFmtId="0" fontId="9" fillId="2" borderId="0" xfId="2" applyFont="1" applyFill="1"/>
    <xf numFmtId="0" fontId="10" fillId="0" borderId="0" xfId="2" applyFont="1" applyAlignment="1">
      <alignment horizontal="left" vertical="center"/>
    </xf>
    <xf numFmtId="0" fontId="11" fillId="2" borderId="0" xfId="2" applyFont="1" applyFill="1" applyAlignment="1">
      <alignment horizontal="left" vertical="center"/>
    </xf>
    <xf numFmtId="0" fontId="9" fillId="2" borderId="0" xfId="2" applyFont="1" applyFill="1" applyAlignment="1">
      <alignment horizontal="right"/>
    </xf>
    <xf numFmtId="0" fontId="8" fillId="7" borderId="0" xfId="2" applyFont="1" applyFill="1"/>
    <xf numFmtId="0" fontId="8" fillId="0" borderId="0" xfId="2" applyFont="1"/>
    <xf numFmtId="9" fontId="16" fillId="9" borderId="25" xfId="2" applyNumberFormat="1" applyFont="1" applyFill="1" applyBorder="1" applyAlignment="1">
      <alignment horizontal="center" vertical="center" wrapText="1"/>
    </xf>
    <xf numFmtId="9" fontId="17" fillId="10" borderId="25" xfId="2" applyNumberFormat="1" applyFont="1" applyFill="1" applyBorder="1" applyAlignment="1">
      <alignment horizontal="center" vertical="center" wrapText="1"/>
    </xf>
    <xf numFmtId="9" fontId="16" fillId="11" borderId="26" xfId="2" applyNumberFormat="1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/>
    </xf>
    <xf numFmtId="0" fontId="8" fillId="7" borderId="0" xfId="2" applyFont="1" applyFill="1" applyAlignment="1">
      <alignment vertical="center"/>
    </xf>
    <xf numFmtId="0" fontId="9" fillId="7" borderId="0" xfId="2" applyFont="1" applyFill="1" applyAlignment="1">
      <alignment vertical="center"/>
    </xf>
    <xf numFmtId="0" fontId="18" fillId="8" borderId="12" xfId="2" applyFont="1" applyFill="1" applyBorder="1" applyAlignment="1">
      <alignment horizontal="center" vertical="center" readingOrder="1"/>
    </xf>
    <xf numFmtId="3" fontId="16" fillId="9" borderId="8" xfId="2" applyNumberFormat="1" applyFont="1" applyFill="1" applyBorder="1" applyAlignment="1">
      <alignment horizontal="center" vertical="center" wrapText="1"/>
    </xf>
    <xf numFmtId="3" fontId="17" fillId="10" borderId="8" xfId="2" applyNumberFormat="1" applyFont="1" applyFill="1" applyBorder="1" applyAlignment="1">
      <alignment horizontal="center" vertical="center" wrapText="1"/>
    </xf>
    <xf numFmtId="3" fontId="16" fillId="11" borderId="9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13" fillId="6" borderId="7" xfId="2" applyFont="1" applyFill="1" applyBorder="1" applyAlignment="1">
      <alignment horizontal="center" vertical="center"/>
    </xf>
    <xf numFmtId="0" fontId="13" fillId="6" borderId="5" xfId="2" applyFont="1" applyFill="1" applyBorder="1" applyAlignment="1">
      <alignment horizontal="center" vertical="center"/>
    </xf>
    <xf numFmtId="0" fontId="9" fillId="2" borderId="0" xfId="2" applyFont="1" applyFill="1" applyAlignment="1">
      <alignment vertical="center"/>
    </xf>
    <xf numFmtId="0" fontId="8" fillId="0" borderId="32" xfId="2" applyFont="1" applyBorder="1"/>
    <xf numFmtId="0" fontId="21" fillId="13" borderId="25" xfId="2" applyFont="1" applyFill="1" applyBorder="1"/>
    <xf numFmtId="0" fontId="21" fillId="0" borderId="33" xfId="2" applyFont="1" applyBorder="1"/>
    <xf numFmtId="189" fontId="21" fillId="0" borderId="26" xfId="3" applyNumberFormat="1" applyFont="1" applyFill="1" applyBorder="1" applyAlignment="1">
      <alignment horizontal="center"/>
    </xf>
    <xf numFmtId="0" fontId="9" fillId="0" borderId="0" xfId="2" applyFont="1" applyAlignment="1">
      <alignment vertical="center"/>
    </xf>
    <xf numFmtId="0" fontId="8" fillId="0" borderId="30" xfId="2" applyFont="1" applyBorder="1" applyAlignment="1">
      <alignment horizontal="center"/>
    </xf>
    <xf numFmtId="0" fontId="8" fillId="0" borderId="33" xfId="2" applyFont="1" applyBorder="1" applyAlignment="1">
      <alignment horizontal="center"/>
    </xf>
    <xf numFmtId="189" fontId="8" fillId="0" borderId="31" xfId="3" applyNumberFormat="1" applyFont="1" applyFill="1" applyBorder="1" applyAlignment="1">
      <alignment horizontal="center"/>
    </xf>
    <xf numFmtId="0" fontId="8" fillId="0" borderId="32" xfId="2" applyFont="1" applyBorder="1" applyAlignment="1">
      <alignment horizontal="left"/>
    </xf>
    <xf numFmtId="0" fontId="8" fillId="13" borderId="30" xfId="2" applyFont="1" applyFill="1" applyBorder="1" applyAlignment="1">
      <alignment horizontal="center"/>
    </xf>
    <xf numFmtId="0" fontId="22" fillId="0" borderId="32" xfId="2" applyFont="1" applyBorder="1"/>
    <xf numFmtId="0" fontId="21" fillId="0" borderId="34" xfId="2" applyFont="1" applyBorder="1"/>
    <xf numFmtId="0" fontId="21" fillId="13" borderId="25" xfId="2" applyFont="1" applyFill="1" applyBorder="1" applyAlignment="1">
      <alignment horizontal="center" wrapText="1"/>
    </xf>
    <xf numFmtId="0" fontId="21" fillId="0" borderId="33" xfId="2" applyFont="1" applyBorder="1" applyAlignment="1">
      <alignment horizontal="center" wrapText="1"/>
    </xf>
    <xf numFmtId="0" fontId="23" fillId="0" borderId="32" xfId="2" applyFont="1" applyBorder="1" applyAlignment="1">
      <alignment horizontal="left"/>
    </xf>
    <xf numFmtId="3" fontId="8" fillId="0" borderId="33" xfId="2" applyNumberFormat="1" applyFont="1" applyBorder="1" applyAlignment="1">
      <alignment horizontal="center"/>
    </xf>
    <xf numFmtId="0" fontId="19" fillId="12" borderId="13" xfId="2" applyFont="1" applyFill="1" applyBorder="1"/>
    <xf numFmtId="189" fontId="21" fillId="13" borderId="35" xfId="3" applyNumberFormat="1" applyFont="1" applyFill="1" applyBorder="1" applyAlignment="1">
      <alignment horizontal="center"/>
    </xf>
    <xf numFmtId="189" fontId="21" fillId="12" borderId="36" xfId="3" applyNumberFormat="1" applyFont="1" applyFill="1" applyBorder="1" applyAlignment="1">
      <alignment horizontal="center"/>
    </xf>
    <xf numFmtId="0" fontId="8" fillId="0" borderId="25" xfId="2" applyFont="1" applyBorder="1" applyAlignment="1">
      <alignment horizontal="center"/>
    </xf>
    <xf numFmtId="189" fontId="8" fillId="0" borderId="33" xfId="2" applyNumberFormat="1" applyFont="1" applyBorder="1" applyAlignment="1">
      <alignment horizontal="center"/>
    </xf>
    <xf numFmtId="0" fontId="8" fillId="0" borderId="34" xfId="2" applyFont="1" applyBorder="1" applyAlignment="1">
      <alignment horizontal="left"/>
    </xf>
    <xf numFmtId="0" fontId="8" fillId="13" borderId="25" xfId="2" applyFont="1" applyFill="1" applyBorder="1" applyAlignment="1">
      <alignment horizontal="center"/>
    </xf>
    <xf numFmtId="0" fontId="8" fillId="0" borderId="34" xfId="2" applyFont="1" applyBorder="1"/>
    <xf numFmtId="0" fontId="8" fillId="0" borderId="25" xfId="2" applyFont="1" applyBorder="1"/>
    <xf numFmtId="0" fontId="8" fillId="0" borderId="33" xfId="2" applyFont="1" applyBorder="1"/>
    <xf numFmtId="189" fontId="8" fillId="0" borderId="26" xfId="3" applyNumberFormat="1" applyFont="1" applyFill="1" applyBorder="1" applyAlignment="1">
      <alignment horizontal="center"/>
    </xf>
    <xf numFmtId="0" fontId="8" fillId="13" borderId="25" xfId="2" applyFont="1" applyFill="1" applyBorder="1"/>
    <xf numFmtId="0" fontId="9" fillId="0" borderId="32" xfId="2" applyFont="1" applyBorder="1" applyAlignment="1">
      <alignment horizontal="left"/>
    </xf>
    <xf numFmtId="0" fontId="21" fillId="13" borderId="40" xfId="2" applyFont="1" applyFill="1" applyBorder="1" applyAlignment="1">
      <alignment horizontal="left"/>
    </xf>
    <xf numFmtId="0" fontId="21" fillId="0" borderId="30" xfId="2" applyFont="1" applyBorder="1" applyAlignment="1">
      <alignment horizontal="left"/>
    </xf>
    <xf numFmtId="189" fontId="21" fillId="0" borderId="41" xfId="3" applyNumberFormat="1" applyFont="1" applyFill="1" applyBorder="1" applyAlignment="1">
      <alignment horizontal="center"/>
    </xf>
    <xf numFmtId="0" fontId="8" fillId="0" borderId="25" xfId="2" applyFont="1" applyBorder="1" applyAlignment="1">
      <alignment horizontal="center" wrapText="1"/>
    </xf>
    <xf numFmtId="0" fontId="8" fillId="0" borderId="33" xfId="2" applyFont="1" applyBorder="1" applyAlignment="1">
      <alignment horizontal="center" wrapText="1"/>
    </xf>
    <xf numFmtId="0" fontId="8" fillId="0" borderId="34" xfId="2" applyFont="1" applyBorder="1" applyAlignment="1">
      <alignment horizontal="left" wrapText="1"/>
    </xf>
    <xf numFmtId="0" fontId="8" fillId="13" borderId="25" xfId="2" applyFont="1" applyFill="1" applyBorder="1" applyAlignment="1">
      <alignment horizontal="center" wrapText="1"/>
    </xf>
    <xf numFmtId="0" fontId="23" fillId="0" borderId="34" xfId="2" applyFont="1" applyBorder="1"/>
    <xf numFmtId="0" fontId="19" fillId="14" borderId="42" xfId="2" applyFont="1" applyFill="1" applyBorder="1"/>
    <xf numFmtId="189" fontId="21" fillId="13" borderId="43" xfId="3" applyNumberFormat="1" applyFont="1" applyFill="1" applyBorder="1" applyAlignment="1">
      <alignment horizontal="center"/>
    </xf>
    <xf numFmtId="189" fontId="21" fillId="14" borderId="44" xfId="3" applyNumberFormat="1" applyFont="1" applyFill="1" applyBorder="1" applyAlignment="1">
      <alignment horizontal="center"/>
    </xf>
    <xf numFmtId="189" fontId="21" fillId="14" borderId="45" xfId="3" applyNumberFormat="1" applyFont="1" applyFill="1" applyBorder="1" applyAlignment="1">
      <alignment horizontal="center"/>
    </xf>
    <xf numFmtId="0" fontId="8" fillId="0" borderId="25" xfId="2" applyFont="1" applyBorder="1" applyAlignment="1">
      <alignment horizontal="left" vertical="center" wrapText="1"/>
    </xf>
    <xf numFmtId="0" fontId="8" fillId="0" borderId="33" xfId="2" applyFont="1" applyBorder="1" applyAlignment="1">
      <alignment horizontal="left" vertical="center" wrapText="1"/>
    </xf>
    <xf numFmtId="0" fontId="8" fillId="0" borderId="34" xfId="2" applyFont="1" applyBorder="1" applyAlignment="1">
      <alignment horizontal="left" vertical="center" wrapText="1"/>
    </xf>
    <xf numFmtId="0" fontId="8" fillId="13" borderId="25" xfId="2" applyFont="1" applyFill="1" applyBorder="1" applyAlignment="1">
      <alignment horizontal="left" vertical="center" wrapText="1"/>
    </xf>
    <xf numFmtId="0" fontId="8" fillId="0" borderId="46" xfId="2" applyFont="1" applyBorder="1" applyAlignment="1">
      <alignment horizontal="center"/>
    </xf>
    <xf numFmtId="0" fontId="8" fillId="0" borderId="47" xfId="2" applyFont="1" applyBorder="1" applyAlignment="1">
      <alignment horizontal="left"/>
    </xf>
    <xf numFmtId="0" fontId="8" fillId="0" borderId="48" xfId="2" applyFont="1" applyBorder="1" applyAlignment="1">
      <alignment horizontal="left"/>
    </xf>
    <xf numFmtId="189" fontId="8" fillId="0" borderId="49" xfId="3" applyNumberFormat="1" applyFont="1" applyFill="1" applyBorder="1" applyAlignment="1">
      <alignment horizontal="center"/>
    </xf>
    <xf numFmtId="0" fontId="8" fillId="0" borderId="46" xfId="2" applyFont="1" applyBorder="1" applyAlignment="1">
      <alignment horizontal="left"/>
    </xf>
    <xf numFmtId="0" fontId="8" fillId="13" borderId="47" xfId="2" applyFont="1" applyFill="1" applyBorder="1" applyAlignment="1">
      <alignment horizontal="left"/>
    </xf>
    <xf numFmtId="0" fontId="21" fillId="2" borderId="0" xfId="2" applyFont="1" applyFill="1"/>
    <xf numFmtId="189" fontId="21" fillId="12" borderId="35" xfId="3" applyNumberFormat="1" applyFont="1" applyFill="1" applyBorder="1" applyAlignment="1">
      <alignment horizontal="center"/>
    </xf>
    <xf numFmtId="189" fontId="21" fillId="12" borderId="50" xfId="3" applyNumberFormat="1" applyFont="1" applyFill="1" applyBorder="1" applyAlignment="1">
      <alignment horizontal="center"/>
    </xf>
    <xf numFmtId="0" fontId="21" fillId="7" borderId="0" xfId="2" applyFont="1" applyFill="1"/>
    <xf numFmtId="0" fontId="19" fillId="12" borderId="51" xfId="2" applyFont="1" applyFill="1" applyBorder="1"/>
    <xf numFmtId="0" fontId="21" fillId="0" borderId="0" xfId="2" applyFont="1"/>
    <xf numFmtId="0" fontId="19" fillId="15" borderId="42" xfId="2" applyFont="1" applyFill="1" applyBorder="1"/>
    <xf numFmtId="189" fontId="21" fillId="13" borderId="52" xfId="3" applyNumberFormat="1" applyFont="1" applyFill="1" applyBorder="1" applyAlignment="1">
      <alignment horizontal="center"/>
    </xf>
    <xf numFmtId="189" fontId="21" fillId="15" borderId="14" xfId="3" applyNumberFormat="1" applyFont="1" applyFill="1" applyBorder="1" applyAlignment="1">
      <alignment horizontal="center"/>
    </xf>
    <xf numFmtId="189" fontId="21" fillId="15" borderId="45" xfId="3" applyNumberFormat="1" applyFont="1" applyFill="1" applyBorder="1" applyAlignment="1">
      <alignment horizontal="center"/>
    </xf>
    <xf numFmtId="0" fontId="8" fillId="0" borderId="40" xfId="2" applyFont="1" applyBorder="1" applyAlignment="1">
      <alignment horizontal="left"/>
    </xf>
    <xf numFmtId="0" fontId="8" fillId="0" borderId="30" xfId="2" applyFont="1" applyBorder="1" applyAlignment="1">
      <alignment horizontal="left"/>
    </xf>
    <xf numFmtId="189" fontId="8" fillId="0" borderId="41" xfId="3" applyNumberFormat="1" applyFont="1" applyFill="1" applyBorder="1" applyAlignment="1">
      <alignment horizontal="center"/>
    </xf>
    <xf numFmtId="0" fontId="8" fillId="13" borderId="40" xfId="2" applyFont="1" applyFill="1" applyBorder="1" applyAlignment="1">
      <alignment horizontal="left"/>
    </xf>
    <xf numFmtId="0" fontId="8" fillId="0" borderId="40" xfId="2" applyFont="1" applyBorder="1"/>
    <xf numFmtId="0" fontId="8" fillId="0" borderId="30" xfId="2" applyFont="1" applyBorder="1"/>
    <xf numFmtId="0" fontId="8" fillId="13" borderId="40" xfId="2" applyFont="1" applyFill="1" applyBorder="1"/>
    <xf numFmtId="0" fontId="8" fillId="0" borderId="53" xfId="2" applyFont="1" applyBorder="1" applyAlignment="1">
      <alignment horizontal="center"/>
    </xf>
    <xf numFmtId="0" fontId="8" fillId="0" borderId="0" xfId="2" applyFont="1" applyAlignment="1">
      <alignment horizontal="center"/>
    </xf>
    <xf numFmtId="189" fontId="8" fillId="0" borderId="54" xfId="3" applyNumberFormat="1" applyFont="1" applyFill="1" applyBorder="1" applyAlignment="1">
      <alignment horizontal="center"/>
    </xf>
    <xf numFmtId="0" fontId="8" fillId="13" borderId="53" xfId="2" applyFont="1" applyFill="1" applyBorder="1" applyAlignment="1">
      <alignment horizontal="center"/>
    </xf>
    <xf numFmtId="0" fontId="8" fillId="0" borderId="55" xfId="2" applyFont="1" applyBorder="1" applyAlignment="1">
      <alignment horizontal="center"/>
    </xf>
    <xf numFmtId="0" fontId="8" fillId="0" borderId="47" xfId="2" applyFont="1" applyBorder="1" applyAlignment="1">
      <alignment horizontal="center"/>
    </xf>
    <xf numFmtId="0" fontId="8" fillId="13" borderId="55" xfId="2" applyFont="1" applyFill="1" applyBorder="1" applyAlignment="1">
      <alignment horizontal="center"/>
    </xf>
    <xf numFmtId="189" fontId="21" fillId="14" borderId="43" xfId="3" applyNumberFormat="1" applyFont="1" applyFill="1" applyBorder="1" applyAlignment="1">
      <alignment horizontal="center"/>
    </xf>
    <xf numFmtId="0" fontId="8" fillId="0" borderId="56" xfId="2" applyFont="1" applyBorder="1" applyAlignment="1">
      <alignment horizontal="left"/>
    </xf>
    <xf numFmtId="0" fontId="8" fillId="13" borderId="56" xfId="2" applyFont="1" applyFill="1" applyBorder="1" applyAlignment="1">
      <alignment horizontal="left"/>
    </xf>
    <xf numFmtId="0" fontId="23" fillId="0" borderId="32" xfId="2" applyFont="1" applyBorder="1" applyAlignment="1">
      <alignment wrapText="1"/>
    </xf>
    <xf numFmtId="0" fontId="8" fillId="0" borderId="32" xfId="2" applyFont="1" applyBorder="1" applyAlignment="1">
      <alignment wrapText="1"/>
    </xf>
    <xf numFmtId="0" fontId="23" fillId="0" borderId="32" xfId="2" applyFont="1" applyBorder="1"/>
    <xf numFmtId="0" fontId="23" fillId="0" borderId="46" xfId="2" applyFont="1" applyBorder="1" applyAlignment="1">
      <alignment horizontal="left" wrapText="1"/>
    </xf>
    <xf numFmtId="189" fontId="21" fillId="15" borderId="52" xfId="3" applyNumberFormat="1" applyFont="1" applyFill="1" applyBorder="1" applyAlignment="1">
      <alignment horizontal="center"/>
    </xf>
    <xf numFmtId="0" fontId="19" fillId="15" borderId="57" xfId="2" applyFont="1" applyFill="1" applyBorder="1"/>
    <xf numFmtId="189" fontId="21" fillId="15" borderId="58" xfId="3" applyNumberFormat="1" applyFont="1" applyFill="1" applyBorder="1" applyAlignment="1">
      <alignment horizontal="center"/>
    </xf>
    <xf numFmtId="189" fontId="21" fillId="15" borderId="3" xfId="3" applyNumberFormat="1" applyFont="1" applyFill="1" applyBorder="1" applyAlignment="1">
      <alignment horizontal="center"/>
    </xf>
    <xf numFmtId="189" fontId="21" fillId="15" borderId="59" xfId="3" applyNumberFormat="1" applyFont="1" applyFill="1" applyBorder="1" applyAlignment="1">
      <alignment horizontal="center"/>
    </xf>
    <xf numFmtId="0" fontId="19" fillId="16" borderId="32" xfId="2" applyFont="1" applyFill="1" applyBorder="1"/>
    <xf numFmtId="0" fontId="22" fillId="16" borderId="60" xfId="2" applyFont="1" applyFill="1" applyBorder="1"/>
    <xf numFmtId="0" fontId="22" fillId="16" borderId="41" xfId="2" applyFont="1" applyFill="1" applyBorder="1"/>
    <xf numFmtId="0" fontId="22" fillId="13" borderId="60" xfId="2" applyFont="1" applyFill="1" applyBorder="1"/>
    <xf numFmtId="0" fontId="19" fillId="16" borderId="61" xfId="2" applyFont="1" applyFill="1" applyBorder="1"/>
    <xf numFmtId="0" fontId="22" fillId="13" borderId="62" xfId="2" applyFont="1" applyFill="1" applyBorder="1"/>
    <xf numFmtId="0" fontId="22" fillId="16" borderId="62" xfId="2" applyFont="1" applyFill="1" applyBorder="1"/>
    <xf numFmtId="0" fontId="22" fillId="16" borderId="63" xfId="2" applyFont="1" applyFill="1" applyBorder="1"/>
    <xf numFmtId="0" fontId="19" fillId="16" borderId="5" xfId="2" applyFont="1" applyFill="1" applyBorder="1"/>
    <xf numFmtId="189" fontId="22" fillId="16" borderId="64" xfId="3" applyNumberFormat="1" applyFont="1" applyFill="1" applyBorder="1"/>
    <xf numFmtId="0" fontId="22" fillId="13" borderId="64" xfId="2" applyFont="1" applyFill="1" applyBorder="1"/>
    <xf numFmtId="189" fontId="22" fillId="16" borderId="64" xfId="2" applyNumberFormat="1" applyFont="1" applyFill="1" applyBorder="1"/>
    <xf numFmtId="0" fontId="24" fillId="2" borderId="0" xfId="2" applyFont="1" applyFill="1"/>
    <xf numFmtId="0" fontId="25" fillId="2" borderId="0" xfId="2" applyFont="1" applyFill="1"/>
    <xf numFmtId="0" fontId="27" fillId="3" borderId="60" xfId="2" applyFont="1" applyFill="1" applyBorder="1" applyAlignment="1">
      <alignment vertical="center"/>
    </xf>
    <xf numFmtId="0" fontId="9" fillId="0" borderId="42" xfId="2" applyFont="1" applyBorder="1" applyAlignment="1">
      <alignment horizontal="center" vertical="center" wrapText="1"/>
    </xf>
    <xf numFmtId="9" fontId="29" fillId="9" borderId="14" xfId="2" applyNumberFormat="1" applyFont="1" applyFill="1" applyBorder="1" applyAlignment="1">
      <alignment horizontal="center" vertical="center" wrapText="1"/>
    </xf>
    <xf numFmtId="9" fontId="30" fillId="10" borderId="14" xfId="2" applyNumberFormat="1" applyFont="1" applyFill="1" applyBorder="1" applyAlignment="1">
      <alignment horizontal="center" vertical="center" wrapText="1"/>
    </xf>
    <xf numFmtId="9" fontId="29" fillId="11" borderId="15" xfId="2" applyNumberFormat="1" applyFont="1" applyFill="1" applyBorder="1" applyAlignment="1">
      <alignment horizontal="center" vertical="center" wrapText="1"/>
    </xf>
    <xf numFmtId="0" fontId="27" fillId="3" borderId="60" xfId="2" applyFont="1" applyFill="1" applyBorder="1" applyAlignment="1">
      <alignment horizontal="center" vertical="center"/>
    </xf>
    <xf numFmtId="0" fontId="27" fillId="18" borderId="60" xfId="2" applyFont="1" applyFill="1" applyBorder="1" applyAlignment="1">
      <alignment horizontal="center" vertical="center"/>
    </xf>
    <xf numFmtId="0" fontId="27" fillId="19" borderId="60" xfId="2" applyFont="1" applyFill="1" applyBorder="1" applyAlignment="1">
      <alignment horizontal="center" vertical="center"/>
    </xf>
    <xf numFmtId="0" fontId="31" fillId="0" borderId="5" xfId="2" applyFont="1" applyBorder="1"/>
    <xf numFmtId="0" fontId="9" fillId="20" borderId="67" xfId="2" applyFont="1" applyFill="1" applyBorder="1"/>
    <xf numFmtId="3" fontId="9" fillId="0" borderId="67" xfId="2" applyNumberFormat="1" applyFont="1" applyBorder="1" applyAlignment="1">
      <alignment horizontal="center" vertical="center" wrapText="1"/>
    </xf>
    <xf numFmtId="3" fontId="9" fillId="0" borderId="54" xfId="2" applyNumberFormat="1" applyFont="1" applyBorder="1" applyAlignment="1">
      <alignment horizontal="center" vertical="center" wrapText="1"/>
    </xf>
    <xf numFmtId="0" fontId="33" fillId="3" borderId="60" xfId="2" applyFont="1" applyFill="1" applyBorder="1" applyAlignment="1">
      <alignment horizontal="center" vertical="center"/>
    </xf>
    <xf numFmtId="188" fontId="27" fillId="3" borderId="60" xfId="3" applyNumberFormat="1" applyFont="1" applyFill="1" applyBorder="1" applyAlignment="1">
      <alignment horizontal="center" vertical="center"/>
    </xf>
    <xf numFmtId="188" fontId="27" fillId="18" borderId="60" xfId="3" applyNumberFormat="1" applyFont="1" applyFill="1" applyBorder="1" applyAlignment="1">
      <alignment horizontal="center" vertical="center"/>
    </xf>
    <xf numFmtId="188" fontId="27" fillId="19" borderId="60" xfId="3" applyNumberFormat="1" applyFont="1" applyFill="1" applyBorder="1" applyAlignment="1">
      <alignment horizontal="center" vertical="center"/>
    </xf>
    <xf numFmtId="0" fontId="9" fillId="20" borderId="60" xfId="2" applyFont="1" applyFill="1" applyBorder="1"/>
    <xf numFmtId="3" fontId="9" fillId="0" borderId="60" xfId="2" applyNumberFormat="1" applyFont="1" applyBorder="1" applyAlignment="1">
      <alignment horizontal="center" vertical="center" wrapText="1"/>
    </xf>
    <xf numFmtId="3" fontId="9" fillId="0" borderId="41" xfId="2" applyNumberFormat="1" applyFont="1" applyBorder="1" applyAlignment="1">
      <alignment horizontal="center" vertical="center" wrapText="1"/>
    </xf>
    <xf numFmtId="0" fontId="9" fillId="0" borderId="68" xfId="2" applyFont="1" applyBorder="1" applyAlignment="1">
      <alignment horizontal="center" vertical="center" wrapText="1"/>
    </xf>
    <xf numFmtId="0" fontId="9" fillId="20" borderId="69" xfId="2" applyFont="1" applyFill="1" applyBorder="1" applyAlignment="1">
      <alignment horizontal="center" vertical="center" wrapText="1"/>
    </xf>
    <xf numFmtId="3" fontId="9" fillId="0" borderId="69" xfId="2" applyNumberFormat="1" applyFont="1" applyBorder="1" applyAlignment="1">
      <alignment horizontal="center" vertical="center" wrapText="1"/>
    </xf>
    <xf numFmtId="3" fontId="9" fillId="0" borderId="70" xfId="2" applyNumberFormat="1" applyFont="1" applyBorder="1" applyAlignment="1">
      <alignment horizontal="center" vertical="center" wrapText="1"/>
    </xf>
    <xf numFmtId="188" fontId="27" fillId="3" borderId="60" xfId="2" applyNumberFormat="1" applyFont="1" applyFill="1" applyBorder="1" applyAlignment="1">
      <alignment horizontal="center" vertical="center"/>
    </xf>
    <xf numFmtId="188" fontId="34" fillId="18" borderId="60" xfId="2" applyNumberFormat="1" applyFont="1" applyFill="1" applyBorder="1" applyAlignment="1">
      <alignment horizontal="center" vertical="center"/>
    </xf>
    <xf numFmtId="188" fontId="34" fillId="19" borderId="60" xfId="2" applyNumberFormat="1" applyFont="1" applyFill="1" applyBorder="1" applyAlignment="1">
      <alignment horizontal="center" vertical="center"/>
    </xf>
    <xf numFmtId="0" fontId="26" fillId="10" borderId="64" xfId="2" applyFont="1" applyFill="1" applyBorder="1" applyAlignment="1">
      <alignment horizontal="center" vertical="center" wrapText="1"/>
    </xf>
    <xf numFmtId="0" fontId="26" fillId="10" borderId="0" xfId="2" applyFont="1" applyFill="1" applyAlignment="1">
      <alignment horizontal="center" vertical="center" wrapText="1"/>
    </xf>
    <xf numFmtId="0" fontId="24" fillId="2" borderId="0" xfId="2" applyFont="1" applyFill="1" applyAlignment="1">
      <alignment horizontal="left"/>
    </xf>
    <xf numFmtId="0" fontId="20" fillId="2" borderId="0" xfId="2" applyFont="1" applyFill="1" applyAlignment="1">
      <alignment horizontal="left"/>
    </xf>
    <xf numFmtId="0" fontId="24" fillId="2" borderId="0" xfId="2" applyFont="1" applyFill="1" applyAlignment="1">
      <alignment horizontal="left" vertical="center"/>
    </xf>
    <xf numFmtId="0" fontId="9" fillId="0" borderId="0" xfId="2" applyFont="1"/>
    <xf numFmtId="0" fontId="35" fillId="21" borderId="60" xfId="2" applyFont="1" applyFill="1" applyBorder="1" applyAlignment="1">
      <alignment horizontal="center" vertical="center" wrapText="1"/>
    </xf>
    <xf numFmtId="0" fontId="35" fillId="0" borderId="60" xfId="2" applyFont="1" applyBorder="1"/>
    <xf numFmtId="0" fontId="35" fillId="0" borderId="60" xfId="2" applyFont="1" applyBorder="1" applyAlignment="1">
      <alignment horizontal="center"/>
    </xf>
    <xf numFmtId="0" fontId="36" fillId="21" borderId="60" xfId="2" applyFont="1" applyFill="1" applyBorder="1"/>
    <xf numFmtId="0" fontId="36" fillId="21" borderId="60" xfId="2" applyFont="1" applyFill="1" applyBorder="1" applyAlignment="1">
      <alignment horizontal="center"/>
    </xf>
    <xf numFmtId="0" fontId="9" fillId="12" borderId="60" xfId="2" applyFont="1" applyFill="1" applyBorder="1"/>
    <xf numFmtId="0" fontId="9" fillId="12" borderId="60" xfId="2" applyFont="1" applyFill="1" applyBorder="1" applyAlignment="1">
      <alignment horizontal="center"/>
    </xf>
    <xf numFmtId="0" fontId="9" fillId="0" borderId="60" xfId="2" applyFont="1" applyBorder="1"/>
    <xf numFmtId="3" fontId="9" fillId="0" borderId="60" xfId="2" applyNumberFormat="1" applyFont="1" applyBorder="1" applyAlignment="1">
      <alignment horizontal="center"/>
    </xf>
    <xf numFmtId="3" fontId="9" fillId="12" borderId="60" xfId="2" applyNumberFormat="1" applyFont="1" applyFill="1" applyBorder="1" applyAlignment="1">
      <alignment horizontal="center"/>
    </xf>
    <xf numFmtId="0" fontId="11" fillId="0" borderId="0" xfId="2" applyFont="1"/>
    <xf numFmtId="0" fontId="9" fillId="0" borderId="71" xfId="2" applyFont="1" applyBorder="1" applyAlignment="1">
      <alignment horizontal="center" vertical="center"/>
    </xf>
    <xf numFmtId="9" fontId="37" fillId="22" borderId="73" xfId="2" applyNumberFormat="1" applyFont="1" applyFill="1" applyBorder="1" applyAlignment="1">
      <alignment horizontal="center" vertical="center" wrapText="1"/>
    </xf>
    <xf numFmtId="3" fontId="9" fillId="11" borderId="74" xfId="2" applyNumberFormat="1" applyFont="1" applyFill="1" applyBorder="1" applyAlignment="1">
      <alignment horizontal="center" vertical="center"/>
    </xf>
    <xf numFmtId="3" fontId="9" fillId="11" borderId="75" xfId="2" applyNumberFormat="1" applyFont="1" applyFill="1" applyBorder="1" applyAlignment="1">
      <alignment horizontal="center" vertical="center" wrapText="1"/>
    </xf>
    <xf numFmtId="3" fontId="9" fillId="11" borderId="75" xfId="2" applyNumberFormat="1" applyFont="1" applyFill="1" applyBorder="1" applyAlignment="1">
      <alignment horizontal="center" vertical="center"/>
    </xf>
    <xf numFmtId="3" fontId="9" fillId="11" borderId="76" xfId="2" applyNumberFormat="1" applyFont="1" applyFill="1" applyBorder="1" applyAlignment="1">
      <alignment horizontal="center" vertical="center"/>
    </xf>
    <xf numFmtId="0" fontId="9" fillId="0" borderId="77" xfId="2" applyFont="1" applyBorder="1" applyAlignment="1">
      <alignment horizontal="center" vertical="top"/>
    </xf>
    <xf numFmtId="3" fontId="9" fillId="0" borderId="78" xfId="2" applyNumberFormat="1" applyFont="1" applyBorder="1" applyAlignment="1">
      <alignment horizontal="center"/>
    </xf>
    <xf numFmtId="3" fontId="9" fillId="0" borderId="79" xfId="2" applyNumberFormat="1" applyFont="1" applyBorder="1" applyAlignment="1">
      <alignment horizontal="center"/>
    </xf>
    <xf numFmtId="3" fontId="9" fillId="0" borderId="80" xfId="2" applyNumberFormat="1" applyFont="1" applyBorder="1" applyAlignment="1">
      <alignment horizontal="center"/>
    </xf>
    <xf numFmtId="3" fontId="9" fillId="2" borderId="79" xfId="2" applyNumberFormat="1" applyFont="1" applyFill="1" applyBorder="1" applyAlignment="1">
      <alignment horizontal="center"/>
    </xf>
    <xf numFmtId="3" fontId="9" fillId="2" borderId="80" xfId="2" applyNumberFormat="1" applyFont="1" applyFill="1" applyBorder="1" applyAlignment="1">
      <alignment horizontal="center"/>
    </xf>
    <xf numFmtId="0" fontId="9" fillId="0" borderId="67" xfId="2" applyFont="1" applyBorder="1" applyAlignment="1">
      <alignment horizontal="center" vertical="top"/>
    </xf>
    <xf numFmtId="3" fontId="9" fillId="2" borderId="81" xfId="2" applyNumberFormat="1" applyFont="1" applyFill="1" applyBorder="1" applyAlignment="1">
      <alignment horizontal="center"/>
    </xf>
    <xf numFmtId="3" fontId="9" fillId="2" borderId="25" xfId="2" applyNumberFormat="1" applyFont="1" applyFill="1" applyBorder="1" applyAlignment="1">
      <alignment horizontal="center"/>
    </xf>
    <xf numFmtId="3" fontId="9" fillId="2" borderId="82" xfId="2" applyNumberFormat="1" applyFont="1" applyFill="1" applyBorder="1" applyAlignment="1">
      <alignment horizontal="center"/>
    </xf>
    <xf numFmtId="3" fontId="9" fillId="0" borderId="25" xfId="2" applyNumberFormat="1" applyFont="1" applyBorder="1" applyAlignment="1">
      <alignment horizontal="center"/>
    </xf>
    <xf numFmtId="3" fontId="9" fillId="0" borderId="82" xfId="2" applyNumberFormat="1" applyFont="1" applyBorder="1" applyAlignment="1">
      <alignment horizontal="center"/>
    </xf>
    <xf numFmtId="0" fontId="9" fillId="0" borderId="0" xfId="2" applyFont="1" applyAlignment="1">
      <alignment horizontal="center"/>
    </xf>
    <xf numFmtId="9" fontId="38" fillId="23" borderId="73" xfId="2" applyNumberFormat="1" applyFont="1" applyFill="1" applyBorder="1" applyAlignment="1">
      <alignment horizontal="center" vertical="center" wrapText="1"/>
    </xf>
    <xf numFmtId="3" fontId="9" fillId="10" borderId="74" xfId="2" applyNumberFormat="1" applyFont="1" applyFill="1" applyBorder="1" applyAlignment="1">
      <alignment horizontal="center" vertical="center"/>
    </xf>
    <xf numFmtId="3" fontId="9" fillId="10" borderId="75" xfId="2" applyNumberFormat="1" applyFont="1" applyFill="1" applyBorder="1" applyAlignment="1">
      <alignment horizontal="center" vertical="center" wrapText="1"/>
    </xf>
    <xf numFmtId="3" fontId="9" fillId="10" borderId="75" xfId="2" applyNumberFormat="1" applyFont="1" applyFill="1" applyBorder="1" applyAlignment="1">
      <alignment horizontal="center" vertical="center"/>
    </xf>
    <xf numFmtId="3" fontId="9" fillId="10" borderId="76" xfId="2" applyNumberFormat="1" applyFont="1" applyFill="1" applyBorder="1" applyAlignment="1">
      <alignment horizontal="center" vertical="center"/>
    </xf>
    <xf numFmtId="9" fontId="13" fillId="24" borderId="73" xfId="2" applyNumberFormat="1" applyFont="1" applyFill="1" applyBorder="1" applyAlignment="1">
      <alignment horizontal="center" vertical="center" wrapText="1"/>
    </xf>
    <xf numFmtId="3" fontId="9" fillId="25" borderId="74" xfId="2" applyNumberFormat="1" applyFont="1" applyFill="1" applyBorder="1" applyAlignment="1">
      <alignment horizontal="center" vertical="center"/>
    </xf>
    <xf numFmtId="3" fontId="9" fillId="25" borderId="75" xfId="2" applyNumberFormat="1" applyFont="1" applyFill="1" applyBorder="1" applyAlignment="1">
      <alignment horizontal="center" vertical="center" wrapText="1"/>
    </xf>
    <xf numFmtId="3" fontId="9" fillId="25" borderId="75" xfId="2" applyNumberFormat="1" applyFont="1" applyFill="1" applyBorder="1" applyAlignment="1">
      <alignment horizontal="center" vertical="center"/>
    </xf>
    <xf numFmtId="3" fontId="9" fillId="25" borderId="76" xfId="2" applyNumberFormat="1" applyFont="1" applyFill="1" applyBorder="1" applyAlignment="1">
      <alignment horizontal="center" vertical="center"/>
    </xf>
    <xf numFmtId="3" fontId="9" fillId="4" borderId="78" xfId="2" applyNumberFormat="1" applyFont="1" applyFill="1" applyBorder="1" applyAlignment="1">
      <alignment horizontal="center"/>
    </xf>
    <xf numFmtId="3" fontId="9" fillId="4" borderId="79" xfId="2" applyNumberFormat="1" applyFont="1" applyFill="1" applyBorder="1" applyAlignment="1">
      <alignment horizontal="center"/>
    </xf>
    <xf numFmtId="3" fontId="9" fillId="4" borderId="80" xfId="2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60" xfId="0" applyBorder="1" applyAlignment="1">
      <alignment horizontal="center" vertical="center"/>
    </xf>
    <xf numFmtId="0" fontId="3" fillId="26" borderId="60" xfId="0" applyFont="1" applyFill="1" applyBorder="1" applyAlignment="1">
      <alignment horizontal="center" vertical="center" wrapText="1"/>
    </xf>
    <xf numFmtId="0" fontId="19" fillId="16" borderId="86" xfId="2" applyFont="1" applyFill="1" applyBorder="1"/>
    <xf numFmtId="0" fontId="22" fillId="13" borderId="87" xfId="2" applyFont="1" applyFill="1" applyBorder="1"/>
    <xf numFmtId="189" fontId="22" fillId="16" borderId="87" xfId="3" applyNumberFormat="1" applyFont="1" applyFill="1" applyBorder="1"/>
    <xf numFmtId="2" fontId="39" fillId="5" borderId="88" xfId="0" applyNumberFormat="1" applyFont="1" applyFill="1" applyBorder="1" applyAlignment="1">
      <alignment horizontal="center" vertical="center" wrapText="1" readingOrder="1"/>
    </xf>
    <xf numFmtId="2" fontId="39" fillId="5" borderId="89" xfId="0" applyNumberFormat="1" applyFont="1" applyFill="1" applyBorder="1" applyAlignment="1">
      <alignment horizontal="center" vertical="center" wrapText="1" readingOrder="1"/>
    </xf>
    <xf numFmtId="2" fontId="39" fillId="28" borderId="88" xfId="0" applyNumberFormat="1" applyFont="1" applyFill="1" applyBorder="1" applyAlignment="1">
      <alignment horizontal="center" vertical="center" wrapText="1" readingOrder="1"/>
    </xf>
    <xf numFmtId="2" fontId="39" fillId="28" borderId="89" xfId="0" applyNumberFormat="1" applyFont="1" applyFill="1" applyBorder="1" applyAlignment="1">
      <alignment horizontal="center" vertical="center" wrapText="1" readingOrder="1"/>
    </xf>
    <xf numFmtId="2" fontId="39" fillId="28" borderId="90" xfId="0" applyNumberFormat="1" applyFont="1" applyFill="1" applyBorder="1" applyAlignment="1">
      <alignment horizontal="center" vertical="center" wrapText="1" readingOrder="1"/>
    </xf>
    <xf numFmtId="2" fontId="39" fillId="28" borderId="91" xfId="0" applyNumberFormat="1" applyFont="1" applyFill="1" applyBorder="1" applyAlignment="1">
      <alignment horizontal="center" vertical="center" wrapText="1" readingOrder="1"/>
    </xf>
    <xf numFmtId="2" fontId="0" fillId="0" borderId="0" xfId="0" applyNumberFormat="1"/>
    <xf numFmtId="0" fontId="40" fillId="3" borderId="6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3" borderId="60" xfId="0" applyFill="1" applyBorder="1" applyAlignment="1">
      <alignment vertical="center"/>
    </xf>
    <xf numFmtId="0" fontId="40" fillId="3" borderId="60" xfId="0" applyFont="1" applyFill="1" applyBorder="1" applyAlignment="1">
      <alignment vertical="center"/>
    </xf>
    <xf numFmtId="0" fontId="0" fillId="3" borderId="60" xfId="0" applyFill="1" applyBorder="1" applyAlignment="1">
      <alignment vertical="center" wrapText="1"/>
    </xf>
    <xf numFmtId="0" fontId="15" fillId="8" borderId="93" xfId="2" applyFont="1" applyFill="1" applyBorder="1" applyAlignment="1">
      <alignment horizontal="center" vertical="center" readingOrder="1"/>
    </xf>
    <xf numFmtId="0" fontId="0" fillId="19" borderId="66" xfId="0" applyFill="1" applyBorder="1" applyAlignment="1">
      <alignment horizontal="center" vertical="center"/>
    </xf>
    <xf numFmtId="0" fontId="0" fillId="19" borderId="60" xfId="0" applyFill="1" applyBorder="1" applyAlignment="1">
      <alignment horizontal="center" vertical="center"/>
    </xf>
    <xf numFmtId="0" fontId="41" fillId="8" borderId="60" xfId="0" applyFont="1" applyFill="1" applyBorder="1" applyAlignment="1">
      <alignment horizontal="center" vertical="center" wrapText="1"/>
    </xf>
    <xf numFmtId="188" fontId="22" fillId="16" borderId="60" xfId="1" applyNumberFormat="1" applyFont="1" applyFill="1" applyBorder="1"/>
    <xf numFmtId="188" fontId="22" fillId="16" borderId="41" xfId="1" applyNumberFormat="1" applyFont="1" applyFill="1" applyBorder="1"/>
    <xf numFmtId="188" fontId="22" fillId="16" borderId="64" xfId="2" applyNumberFormat="1" applyFont="1" applyFill="1" applyBorder="1"/>
    <xf numFmtId="0" fontId="0" fillId="3" borderId="5" xfId="0" applyFill="1" applyBorder="1"/>
    <xf numFmtId="0" fontId="0" fillId="3" borderId="7" xfId="0" applyFill="1" applyBorder="1"/>
    <xf numFmtId="0" fontId="0" fillId="3" borderId="0" xfId="0" applyFill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9" xfId="0" applyFill="1" applyBorder="1"/>
    <xf numFmtId="0" fontId="12" fillId="6" borderId="19" xfId="2" applyFont="1" applyFill="1" applyBorder="1" applyAlignment="1">
      <alignment vertical="center" wrapText="1"/>
    </xf>
    <xf numFmtId="189" fontId="22" fillId="16" borderId="95" xfId="3" applyNumberFormat="1" applyFont="1" applyFill="1" applyBorder="1"/>
    <xf numFmtId="0" fontId="8" fillId="10" borderId="97" xfId="2" applyFont="1" applyFill="1" applyBorder="1"/>
    <xf numFmtId="0" fontId="8" fillId="10" borderId="85" xfId="2" applyFont="1" applyFill="1" applyBorder="1"/>
    <xf numFmtId="0" fontId="19" fillId="10" borderId="13" xfId="2" applyFont="1" applyFill="1" applyBorder="1"/>
    <xf numFmtId="0" fontId="22" fillId="10" borderId="97" xfId="2" applyFont="1" applyFill="1" applyBorder="1"/>
    <xf numFmtId="0" fontId="22" fillId="10" borderId="85" xfId="2" applyFont="1" applyFill="1" applyBorder="1"/>
    <xf numFmtId="0" fontId="22" fillId="27" borderId="97" xfId="2" applyFont="1" applyFill="1" applyBorder="1"/>
    <xf numFmtId="0" fontId="8" fillId="27" borderId="97" xfId="2" applyFont="1" applyFill="1" applyBorder="1"/>
    <xf numFmtId="188" fontId="22" fillId="16" borderId="95" xfId="2" applyNumberFormat="1" applyFont="1" applyFill="1" applyBorder="1"/>
    <xf numFmtId="189" fontId="22" fillId="16" borderId="95" xfId="2" applyNumberFormat="1" applyFont="1" applyFill="1" applyBorder="1"/>
    <xf numFmtId="189" fontId="22" fillId="16" borderId="98" xfId="3" applyNumberFormat="1" applyFont="1" applyFill="1" applyBorder="1"/>
    <xf numFmtId="0" fontId="14" fillId="6" borderId="2" xfId="2" applyFont="1" applyFill="1" applyBorder="1" applyAlignment="1">
      <alignment horizontal="center"/>
    </xf>
    <xf numFmtId="189" fontId="46" fillId="6" borderId="96" xfId="3" applyNumberFormat="1" applyFont="1" applyFill="1" applyBorder="1" applyAlignment="1">
      <alignment horizontal="center"/>
    </xf>
    <xf numFmtId="0" fontId="14" fillId="6" borderId="7" xfId="2" applyFont="1" applyFill="1" applyBorder="1" applyAlignment="1">
      <alignment horizontal="center"/>
    </xf>
    <xf numFmtId="189" fontId="46" fillId="6" borderId="85" xfId="3" applyNumberFormat="1" applyFont="1" applyFill="1" applyBorder="1" applyAlignment="1">
      <alignment horizontal="center"/>
    </xf>
    <xf numFmtId="0" fontId="14" fillId="6" borderId="13" xfId="2" applyFont="1" applyFill="1" applyBorder="1" applyAlignment="1">
      <alignment horizontal="center"/>
    </xf>
    <xf numFmtId="189" fontId="46" fillId="27" borderId="85" xfId="3" applyNumberFormat="1" applyFont="1" applyFill="1" applyBorder="1" applyAlignment="1">
      <alignment horizontal="center"/>
    </xf>
    <xf numFmtId="188" fontId="8" fillId="2" borderId="0" xfId="2" applyNumberFormat="1" applyFont="1" applyFill="1"/>
    <xf numFmtId="3" fontId="9" fillId="0" borderId="0" xfId="2" applyNumberFormat="1" applyFont="1"/>
    <xf numFmtId="3" fontId="16" fillId="9" borderId="0" xfId="2" applyNumberFormat="1" applyFont="1" applyFill="1" applyAlignment="1">
      <alignment horizontal="center" vertical="center" wrapText="1"/>
    </xf>
    <xf numFmtId="3" fontId="17" fillId="10" borderId="0" xfId="2" applyNumberFormat="1" applyFont="1" applyFill="1" applyAlignment="1">
      <alignment horizontal="center" vertical="center" wrapText="1"/>
    </xf>
    <xf numFmtId="3" fontId="16" fillId="11" borderId="6" xfId="2" applyNumberFormat="1" applyFont="1" applyFill="1" applyBorder="1" applyAlignment="1">
      <alignment horizontal="center" vertical="center"/>
    </xf>
    <xf numFmtId="0" fontId="19" fillId="12" borderId="7" xfId="2" applyFont="1" applyFill="1" applyBorder="1"/>
    <xf numFmtId="189" fontId="21" fillId="13" borderId="99" xfId="3" applyNumberFormat="1" applyFont="1" applyFill="1" applyBorder="1" applyAlignment="1">
      <alignment horizontal="center"/>
    </xf>
    <xf numFmtId="189" fontId="21" fillId="12" borderId="100" xfId="3" applyNumberFormat="1" applyFont="1" applyFill="1" applyBorder="1" applyAlignment="1">
      <alignment horizontal="center"/>
    </xf>
    <xf numFmtId="189" fontId="21" fillId="12" borderId="101" xfId="3" applyNumberFormat="1" applyFont="1" applyFill="1" applyBorder="1" applyAlignment="1">
      <alignment horizontal="center"/>
    </xf>
    <xf numFmtId="0" fontId="8" fillId="0" borderId="68" xfId="2" applyFont="1" applyBorder="1" applyAlignment="1">
      <alignment horizontal="center"/>
    </xf>
    <xf numFmtId="0" fontId="8" fillId="13" borderId="102" xfId="2" applyFont="1" applyFill="1" applyBorder="1" applyAlignment="1">
      <alignment horizontal="left"/>
    </xf>
    <xf numFmtId="0" fontId="8" fillId="0" borderId="103" xfId="2" applyFont="1" applyBorder="1" applyAlignment="1">
      <alignment horizontal="left"/>
    </xf>
    <xf numFmtId="189" fontId="8" fillId="0" borderId="104" xfId="3" applyNumberFormat="1" applyFont="1" applyFill="1" applyBorder="1" applyAlignment="1">
      <alignment horizontal="center"/>
    </xf>
    <xf numFmtId="0" fontId="8" fillId="13" borderId="8" xfId="2" applyFont="1" applyFill="1" applyBorder="1" applyAlignment="1">
      <alignment horizontal="left"/>
    </xf>
    <xf numFmtId="0" fontId="8" fillId="0" borderId="105" xfId="2" applyFont="1" applyBorder="1" applyAlignment="1">
      <alignment horizontal="left"/>
    </xf>
    <xf numFmtId="189" fontId="8" fillId="0" borderId="9" xfId="3" applyNumberFormat="1" applyFont="1" applyFill="1" applyBorder="1" applyAlignment="1">
      <alignment horizontal="center"/>
    </xf>
    <xf numFmtId="0" fontId="47" fillId="0" borderId="28" xfId="0" applyFont="1" applyBorder="1"/>
    <xf numFmtId="0" fontId="8" fillId="0" borderId="106" xfId="2" applyFont="1" applyBorder="1" applyAlignment="1">
      <alignment horizontal="left" vertical="center" wrapText="1"/>
    </xf>
    <xf numFmtId="0" fontId="47" fillId="0" borderId="29" xfId="0" applyFont="1" applyBorder="1"/>
    <xf numFmtId="0" fontId="22" fillId="0" borderId="29" xfId="2" applyFont="1" applyBorder="1"/>
    <xf numFmtId="0" fontId="8" fillId="0" borderId="29" xfId="2" applyFont="1" applyBorder="1"/>
    <xf numFmtId="0" fontId="23" fillId="0" borderId="29" xfId="2" applyFont="1" applyBorder="1" applyAlignment="1">
      <alignment horizontal="left"/>
    </xf>
    <xf numFmtId="0" fontId="8" fillId="0" borderId="28" xfId="2" applyFont="1" applyBorder="1"/>
    <xf numFmtId="0" fontId="23" fillId="0" borderId="7" xfId="2" applyFont="1" applyBorder="1"/>
    <xf numFmtId="0" fontId="8" fillId="13" borderId="40" xfId="2" applyFont="1" applyFill="1" applyBorder="1" applyAlignment="1">
      <alignment horizontal="center"/>
    </xf>
    <xf numFmtId="0" fontId="8" fillId="13" borderId="108" xfId="2" applyFont="1" applyFill="1" applyBorder="1" applyAlignment="1">
      <alignment horizontal="center"/>
    </xf>
    <xf numFmtId="0" fontId="8" fillId="13" borderId="108" xfId="2" applyFont="1" applyFill="1" applyBorder="1"/>
    <xf numFmtId="0" fontId="8" fillId="13" borderId="108" xfId="2" applyFont="1" applyFill="1" applyBorder="1" applyAlignment="1">
      <alignment horizontal="center" wrapText="1"/>
    </xf>
    <xf numFmtId="0" fontId="8" fillId="13" borderId="108" xfId="2" applyFont="1" applyFill="1" applyBorder="1" applyAlignment="1">
      <alignment horizontal="left" vertical="center" wrapText="1"/>
    </xf>
    <xf numFmtId="0" fontId="8" fillId="13" borderId="107" xfId="2" applyFont="1" applyFill="1" applyBorder="1" applyAlignment="1">
      <alignment horizontal="left"/>
    </xf>
    <xf numFmtId="0" fontId="40" fillId="3" borderId="5" xfId="0" applyFont="1" applyFill="1" applyBorder="1" applyAlignment="1">
      <alignment horizontal="left" vertical="top"/>
    </xf>
    <xf numFmtId="188" fontId="1" fillId="3" borderId="6" xfId="1" applyNumberFormat="1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50" fillId="3" borderId="7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3" borderId="1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horizontal="left" vertical="top"/>
    </xf>
    <xf numFmtId="0" fontId="3" fillId="3" borderId="14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/>
    </xf>
    <xf numFmtId="0" fontId="40" fillId="3" borderId="3" xfId="0" applyFont="1" applyFill="1" applyBorder="1" applyAlignment="1">
      <alignment horizontal="left" vertical="top"/>
    </xf>
    <xf numFmtId="0" fontId="4" fillId="3" borderId="11" xfId="0" applyFont="1" applyFill="1" applyBorder="1" applyAlignment="1">
      <alignment vertical="top"/>
    </xf>
    <xf numFmtId="0" fontId="40" fillId="4" borderId="0" xfId="0" applyFont="1" applyFill="1" applyAlignment="1">
      <alignment horizontal="left" vertical="top"/>
    </xf>
    <xf numFmtId="0" fontId="4" fillId="4" borderId="6" xfId="0" applyFont="1" applyFill="1" applyBorder="1" applyAlignment="1">
      <alignment horizontal="center" vertical="top"/>
    </xf>
    <xf numFmtId="0" fontId="40" fillId="3" borderId="2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0" fillId="4" borderId="5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vertical="top"/>
    </xf>
    <xf numFmtId="0" fontId="45" fillId="3" borderId="10" xfId="0" applyFont="1" applyFill="1" applyBorder="1" applyAlignment="1">
      <alignment vertical="top"/>
    </xf>
    <xf numFmtId="0" fontId="48" fillId="0" borderId="2" xfId="0" applyFont="1" applyBorder="1" applyAlignment="1">
      <alignment horizontal="left" vertical="top"/>
    </xf>
    <xf numFmtId="188" fontId="49" fillId="3" borderId="4" xfId="1" applyNumberFormat="1" applyFont="1" applyFill="1" applyBorder="1" applyAlignment="1">
      <alignment horizontal="center" vertical="top"/>
    </xf>
    <xf numFmtId="0" fontId="45" fillId="3" borderId="4" xfId="0" applyFont="1" applyFill="1" applyBorder="1" applyAlignment="1">
      <alignment vertical="top"/>
    </xf>
    <xf numFmtId="0" fontId="45" fillId="3" borderId="4" xfId="0" applyFont="1" applyFill="1" applyBorder="1" applyAlignment="1">
      <alignment horizontal="center" vertical="top"/>
    </xf>
    <xf numFmtId="188" fontId="1" fillId="4" borderId="6" xfId="1" applyNumberFormat="1" applyFont="1" applyFill="1" applyBorder="1" applyAlignment="1">
      <alignment horizontal="center" vertical="top"/>
    </xf>
    <xf numFmtId="0" fontId="50" fillId="3" borderId="5" xfId="0" applyFont="1" applyFill="1" applyBorder="1" applyAlignment="1">
      <alignment horizontal="left" vertical="top"/>
    </xf>
    <xf numFmtId="0" fontId="50" fillId="3" borderId="6" xfId="0" applyFont="1" applyFill="1" applyBorder="1" applyAlignment="1">
      <alignment vertical="top"/>
    </xf>
    <xf numFmtId="0" fontId="50" fillId="4" borderId="5" xfId="0" applyFont="1" applyFill="1" applyBorder="1" applyAlignment="1">
      <alignment horizontal="left" vertical="top"/>
    </xf>
    <xf numFmtId="0" fontId="50" fillId="4" borderId="6" xfId="0" applyFont="1" applyFill="1" applyBorder="1" applyAlignment="1">
      <alignment vertical="top"/>
    </xf>
    <xf numFmtId="0" fontId="50" fillId="3" borderId="9" xfId="0" applyFont="1" applyFill="1" applyBorder="1" applyAlignment="1">
      <alignment vertical="top"/>
    </xf>
    <xf numFmtId="188" fontId="40" fillId="3" borderId="0" xfId="1" applyNumberFormat="1" applyFont="1" applyFill="1" applyBorder="1" applyAlignment="1">
      <alignment horizontal="center" vertical="top"/>
    </xf>
    <xf numFmtId="188" fontId="40" fillId="4" borderId="0" xfId="1" applyNumberFormat="1" applyFont="1" applyFill="1" applyBorder="1" applyAlignment="1">
      <alignment horizontal="center" vertical="top"/>
    </xf>
    <xf numFmtId="0" fontId="40" fillId="3" borderId="28" xfId="0" applyFont="1" applyFill="1" applyBorder="1" applyAlignment="1">
      <alignment horizontal="left" vertical="top"/>
    </xf>
    <xf numFmtId="188" fontId="1" fillId="3" borderId="26" xfId="1" applyNumberFormat="1" applyFont="1" applyFill="1" applyBorder="1" applyAlignment="1">
      <alignment horizontal="center" vertical="top"/>
    </xf>
    <xf numFmtId="0" fontId="4" fillId="3" borderId="26" xfId="0" applyFont="1" applyFill="1" applyBorder="1" applyAlignment="1">
      <alignment vertical="top"/>
    </xf>
    <xf numFmtId="0" fontId="4" fillId="3" borderId="26" xfId="0" applyFont="1" applyFill="1" applyBorder="1" applyAlignment="1">
      <alignment horizontal="center" vertical="top"/>
    </xf>
    <xf numFmtId="0" fontId="50" fillId="3" borderId="28" xfId="0" applyFont="1" applyFill="1" applyBorder="1" applyAlignment="1">
      <alignment horizontal="left" vertical="top"/>
    </xf>
    <xf numFmtId="0" fontId="50" fillId="3" borderId="26" xfId="0" applyFont="1" applyFill="1" applyBorder="1" applyAlignment="1">
      <alignment vertical="top"/>
    </xf>
    <xf numFmtId="188" fontId="1" fillId="3" borderId="9" xfId="1" applyNumberFormat="1" applyFont="1" applyFill="1" applyBorder="1" applyAlignment="1">
      <alignment horizontal="center" vertical="top"/>
    </xf>
    <xf numFmtId="0" fontId="40" fillId="3" borderId="6" xfId="0" applyFont="1" applyFill="1" applyBorder="1" applyAlignment="1">
      <alignment horizontal="left" vertical="top"/>
    </xf>
    <xf numFmtId="0" fontId="0" fillId="3" borderId="5" xfId="0" applyFill="1" applyBorder="1" applyAlignment="1">
      <alignment horizontal="center" vertical="top"/>
    </xf>
    <xf numFmtId="0" fontId="42" fillId="3" borderId="29" xfId="0" applyFont="1" applyFill="1" applyBorder="1" applyAlignment="1">
      <alignment horizontal="left" vertical="top"/>
    </xf>
    <xf numFmtId="188" fontId="5" fillId="3" borderId="6" xfId="1" applyNumberFormat="1" applyFont="1" applyFill="1" applyBorder="1" applyAlignment="1">
      <alignment horizontal="center" vertical="top"/>
    </xf>
    <xf numFmtId="0" fontId="5" fillId="3" borderId="6" xfId="0" applyFont="1" applyFill="1" applyBorder="1" applyAlignment="1">
      <alignment vertical="top"/>
    </xf>
    <xf numFmtId="0" fontId="5" fillId="3" borderId="6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top"/>
    </xf>
    <xf numFmtId="0" fontId="43" fillId="0" borderId="0" xfId="0" applyFont="1" applyAlignment="1">
      <alignment vertical="center"/>
    </xf>
    <xf numFmtId="0" fontId="54" fillId="3" borderId="14" xfId="0" applyFont="1" applyFill="1" applyBorder="1" applyAlignment="1">
      <alignment vertical="center"/>
    </xf>
    <xf numFmtId="188" fontId="40" fillId="0" borderId="0" xfId="1" applyNumberFormat="1" applyFont="1" applyFill="1" applyBorder="1" applyAlignment="1">
      <alignment vertical="center"/>
    </xf>
    <xf numFmtId="188" fontId="40" fillId="4" borderId="0" xfId="1" applyNumberFormat="1" applyFont="1" applyFill="1" applyBorder="1" applyAlignment="1">
      <alignment vertical="center"/>
    </xf>
    <xf numFmtId="0" fontId="51" fillId="3" borderId="3" xfId="0" applyFont="1" applyFill="1" applyBorder="1" applyAlignment="1">
      <alignment vertical="center"/>
    </xf>
    <xf numFmtId="188" fontId="50" fillId="3" borderId="0" xfId="1" applyNumberFormat="1" applyFont="1" applyFill="1" applyBorder="1" applyAlignment="1">
      <alignment vertical="center"/>
    </xf>
    <xf numFmtId="188" fontId="50" fillId="4" borderId="0" xfId="1" applyNumberFormat="1" applyFont="1" applyFill="1" applyBorder="1" applyAlignment="1">
      <alignment vertical="center"/>
    </xf>
    <xf numFmtId="188" fontId="50" fillId="0" borderId="25" xfId="1" applyNumberFormat="1" applyFont="1" applyFill="1" applyBorder="1" applyAlignment="1">
      <alignment vertical="center"/>
    </xf>
    <xf numFmtId="188" fontId="42" fillId="3" borderId="0" xfId="1" applyNumberFormat="1" applyFont="1" applyFill="1" applyBorder="1" applyAlignment="1">
      <alignment vertical="center"/>
    </xf>
    <xf numFmtId="188" fontId="50" fillId="0" borderId="0" xfId="1" applyNumberFormat="1" applyFont="1" applyFill="1" applyBorder="1" applyAlignment="1">
      <alignment vertical="center"/>
    </xf>
    <xf numFmtId="188" fontId="44" fillId="0" borderId="0" xfId="1" applyNumberFormat="1" applyFont="1" applyFill="1" applyBorder="1" applyAlignment="1">
      <alignment vertical="center"/>
    </xf>
    <xf numFmtId="188" fontId="50" fillId="0" borderId="8" xfId="1" applyNumberFormat="1" applyFont="1" applyFill="1" applyBorder="1" applyAlignment="1">
      <alignment vertical="center"/>
    </xf>
    <xf numFmtId="0" fontId="3" fillId="0" borderId="0" xfId="0" applyFont="1" applyAlignment="1">
      <alignment horizontal="left" vertical="top"/>
    </xf>
    <xf numFmtId="0" fontId="40" fillId="0" borderId="5" xfId="0" applyFont="1" applyBorder="1" applyAlignment="1">
      <alignment horizontal="center" vertical="top"/>
    </xf>
    <xf numFmtId="188" fontId="40" fillId="3" borderId="0" xfId="1" applyNumberFormat="1" applyFont="1" applyFill="1" applyBorder="1" applyAlignment="1">
      <alignment vertical="center"/>
    </xf>
    <xf numFmtId="0" fontId="40" fillId="3" borderId="11" xfId="0" applyFont="1" applyFill="1" applyBorder="1" applyAlignment="1">
      <alignment vertical="top"/>
    </xf>
    <xf numFmtId="0" fontId="40" fillId="3" borderId="6" xfId="0" applyFont="1" applyFill="1" applyBorder="1" applyAlignment="1">
      <alignment vertical="top"/>
    </xf>
    <xf numFmtId="0" fontId="40" fillId="0" borderId="6" xfId="0" applyFont="1" applyBorder="1" applyAlignment="1">
      <alignment horizontal="center" vertical="top"/>
    </xf>
    <xf numFmtId="0" fontId="40" fillId="4" borderId="11" xfId="0" applyFont="1" applyFill="1" applyBorder="1" applyAlignment="1">
      <alignment vertical="top"/>
    </xf>
    <xf numFmtId="0" fontId="40" fillId="4" borderId="6" xfId="0" applyFont="1" applyFill="1" applyBorder="1" applyAlignment="1">
      <alignment vertical="top"/>
    </xf>
    <xf numFmtId="0" fontId="40" fillId="4" borderId="6" xfId="0" applyFont="1" applyFill="1" applyBorder="1" applyAlignment="1">
      <alignment horizontal="center" vertical="top"/>
    </xf>
    <xf numFmtId="0" fontId="40" fillId="0" borderId="7" xfId="0" applyFont="1" applyBorder="1" applyAlignment="1">
      <alignment horizontal="center" vertical="top"/>
    </xf>
    <xf numFmtId="0" fontId="40" fillId="3" borderId="7" xfId="0" applyFont="1" applyFill="1" applyBorder="1" applyAlignment="1">
      <alignment horizontal="left" vertical="top"/>
    </xf>
    <xf numFmtId="188" fontId="40" fillId="0" borderId="8" xfId="1" applyNumberFormat="1" applyFont="1" applyFill="1" applyBorder="1" applyAlignment="1">
      <alignment vertical="center"/>
    </xf>
    <xf numFmtId="188" fontId="40" fillId="3" borderId="8" xfId="1" applyNumberFormat="1" applyFont="1" applyFill="1" applyBorder="1" applyAlignment="1">
      <alignment horizontal="center" vertical="top"/>
    </xf>
    <xf numFmtId="0" fontId="40" fillId="3" borderId="12" xfId="0" applyFont="1" applyFill="1" applyBorder="1" applyAlignment="1">
      <alignment vertical="top"/>
    </xf>
    <xf numFmtId="0" fontId="40" fillId="3" borderId="9" xfId="0" applyFont="1" applyFill="1" applyBorder="1" applyAlignment="1">
      <alignment vertical="top"/>
    </xf>
    <xf numFmtId="0" fontId="40" fillId="3" borderId="9" xfId="0" applyFont="1" applyFill="1" applyBorder="1" applyAlignment="1">
      <alignment horizontal="center" vertical="top"/>
    </xf>
    <xf numFmtId="0" fontId="40" fillId="0" borderId="2" xfId="0" applyFont="1" applyBorder="1" applyAlignment="1">
      <alignment horizontal="center" vertical="top"/>
    </xf>
    <xf numFmtId="0" fontId="42" fillId="0" borderId="5" xfId="0" applyFont="1" applyBorder="1" applyAlignment="1">
      <alignment horizontal="left" vertical="top"/>
    </xf>
    <xf numFmtId="188" fontId="40" fillId="0" borderId="0" xfId="1" applyNumberFormat="1" applyFont="1" applyFill="1" applyBorder="1" applyAlignment="1">
      <alignment horizontal="center" vertical="top"/>
    </xf>
    <xf numFmtId="0" fontId="40" fillId="0" borderId="11" xfId="0" applyFont="1" applyBorder="1" applyAlignment="1">
      <alignment vertical="top"/>
    </xf>
    <xf numFmtId="0" fontId="40" fillId="0" borderId="6" xfId="0" applyFont="1" applyBorder="1" applyAlignment="1">
      <alignment vertical="top"/>
    </xf>
    <xf numFmtId="0" fontId="40" fillId="0" borderId="9" xfId="0" applyFont="1" applyBorder="1" applyAlignment="1">
      <alignment vertical="top"/>
    </xf>
    <xf numFmtId="0" fontId="40" fillId="0" borderId="4" xfId="0" applyFont="1" applyBorder="1" applyAlignment="1">
      <alignment vertical="top"/>
    </xf>
    <xf numFmtId="0" fontId="40" fillId="3" borderId="8" xfId="0" applyFont="1" applyFill="1" applyBorder="1" applyAlignment="1">
      <alignment horizontal="left" vertical="top"/>
    </xf>
    <xf numFmtId="188" fontId="40" fillId="3" borderId="3" xfId="1" applyNumberFormat="1" applyFont="1" applyFill="1" applyBorder="1" applyAlignment="1">
      <alignment vertical="center"/>
    </xf>
    <xf numFmtId="188" fontId="40" fillId="3" borderId="3" xfId="1" applyNumberFormat="1" applyFont="1" applyFill="1" applyBorder="1" applyAlignment="1">
      <alignment horizontal="center" vertical="top"/>
    </xf>
    <xf numFmtId="0" fontId="40" fillId="3" borderId="10" xfId="0" applyFont="1" applyFill="1" applyBorder="1" applyAlignment="1">
      <alignment vertical="top"/>
    </xf>
    <xf numFmtId="0" fontId="40" fillId="0" borderId="4" xfId="0" applyFont="1" applyBorder="1" applyAlignment="1">
      <alignment horizontal="center" vertical="top"/>
    </xf>
    <xf numFmtId="189" fontId="40" fillId="4" borderId="11" xfId="1" applyNumberFormat="1" applyFont="1" applyFill="1" applyBorder="1" applyAlignment="1">
      <alignment vertical="top"/>
    </xf>
    <xf numFmtId="188" fontId="40" fillId="4" borderId="11" xfId="0" applyNumberFormat="1" applyFont="1" applyFill="1" applyBorder="1" applyAlignment="1">
      <alignment vertical="top"/>
    </xf>
    <xf numFmtId="188" fontId="40" fillId="3" borderId="8" xfId="1" applyNumberFormat="1" applyFont="1" applyFill="1" applyBorder="1" applyAlignment="1">
      <alignment vertical="center"/>
    </xf>
    <xf numFmtId="0" fontId="40" fillId="0" borderId="9" xfId="0" applyFont="1" applyBorder="1" applyAlignment="1">
      <alignment horizontal="center" vertical="top"/>
    </xf>
    <xf numFmtId="0" fontId="40" fillId="3" borderId="6" xfId="0" applyFont="1" applyFill="1" applyBorder="1" applyAlignment="1">
      <alignment horizontal="center" vertical="top"/>
    </xf>
    <xf numFmtId="0" fontId="40" fillId="3" borderId="5" xfId="0" applyFont="1" applyFill="1" applyBorder="1" applyAlignment="1">
      <alignment horizontal="center" vertical="top"/>
    </xf>
    <xf numFmtId="0" fontId="40" fillId="0" borderId="11" xfId="0" applyFont="1" applyBorder="1" applyAlignment="1">
      <alignment vertical="top" wrapText="1"/>
    </xf>
    <xf numFmtId="188" fontId="40" fillId="3" borderId="4" xfId="1" applyNumberFormat="1" applyFont="1" applyFill="1" applyBorder="1" applyAlignment="1">
      <alignment horizontal="center" vertical="top"/>
    </xf>
    <xf numFmtId="0" fontId="40" fillId="3" borderId="4" xfId="0" applyFont="1" applyFill="1" applyBorder="1" applyAlignment="1">
      <alignment vertical="top"/>
    </xf>
    <xf numFmtId="188" fontId="40" fillId="4" borderId="6" xfId="1" applyNumberFormat="1" applyFont="1" applyFill="1" applyBorder="1" applyAlignment="1">
      <alignment horizontal="center" vertical="top"/>
    </xf>
    <xf numFmtId="188" fontId="40" fillId="3" borderId="9" xfId="1" applyNumberFormat="1" applyFont="1" applyFill="1" applyBorder="1" applyAlignment="1">
      <alignment horizontal="center" vertical="top"/>
    </xf>
    <xf numFmtId="0" fontId="40" fillId="0" borderId="10" xfId="0" applyFont="1" applyBorder="1" applyAlignment="1">
      <alignment horizontal="center" vertical="top"/>
    </xf>
    <xf numFmtId="0" fontId="40" fillId="4" borderId="11" xfId="0" applyFont="1" applyFill="1" applyBorder="1" applyAlignment="1">
      <alignment horizontal="center" vertical="top"/>
    </xf>
    <xf numFmtId="0" fontId="40" fillId="5" borderId="11" xfId="0" applyFont="1" applyFill="1" applyBorder="1" applyAlignment="1">
      <alignment vertical="top"/>
    </xf>
    <xf numFmtId="0" fontId="40" fillId="0" borderId="11" xfId="0" applyFont="1" applyBorder="1" applyAlignment="1">
      <alignment horizontal="center" vertical="top"/>
    </xf>
    <xf numFmtId="0" fontId="40" fillId="3" borderId="11" xfId="0" applyFont="1" applyFill="1" applyBorder="1" applyAlignment="1">
      <alignment horizontal="center" vertical="top"/>
    </xf>
    <xf numFmtId="0" fontId="42" fillId="0" borderId="2" xfId="0" applyFont="1" applyBorder="1" applyAlignment="1">
      <alignment horizontal="left" vertical="top"/>
    </xf>
    <xf numFmtId="0" fontId="42" fillId="3" borderId="3" xfId="0" applyFont="1" applyFill="1" applyBorder="1" applyAlignment="1">
      <alignment vertical="center"/>
    </xf>
    <xf numFmtId="188" fontId="42" fillId="3" borderId="3" xfId="1" applyNumberFormat="1" applyFont="1" applyFill="1" applyBorder="1" applyAlignment="1">
      <alignment horizontal="center" vertical="top"/>
    </xf>
    <xf numFmtId="0" fontId="40" fillId="3" borderId="3" xfId="0" applyFont="1" applyFill="1" applyBorder="1" applyAlignment="1">
      <alignment vertical="top"/>
    </xf>
    <xf numFmtId="0" fontId="40" fillId="3" borderId="4" xfId="0" applyFont="1" applyFill="1" applyBorder="1" applyAlignment="1">
      <alignment horizontal="center" vertical="top"/>
    </xf>
    <xf numFmtId="188" fontId="40" fillId="3" borderId="6" xfId="1" applyNumberFormat="1" applyFont="1" applyFill="1" applyBorder="1" applyAlignment="1">
      <alignment horizontal="center" vertical="top"/>
    </xf>
    <xf numFmtId="188" fontId="40" fillId="0" borderId="25" xfId="1" applyNumberFormat="1" applyFont="1" applyFill="1" applyBorder="1" applyAlignment="1">
      <alignment vertical="center"/>
    </xf>
    <xf numFmtId="188" fontId="40" fillId="3" borderId="26" xfId="1" applyNumberFormat="1" applyFont="1" applyFill="1" applyBorder="1" applyAlignment="1">
      <alignment horizontal="center" vertical="top"/>
    </xf>
    <xf numFmtId="0" fontId="40" fillId="3" borderId="109" xfId="0" applyFont="1" applyFill="1" applyBorder="1" applyAlignment="1">
      <alignment vertical="top"/>
    </xf>
    <xf numFmtId="0" fontId="40" fillId="0" borderId="109" xfId="0" applyFont="1" applyBorder="1" applyAlignment="1">
      <alignment horizontal="center" vertical="top"/>
    </xf>
    <xf numFmtId="0" fontId="40" fillId="3" borderId="0" xfId="0" applyFont="1" applyFill="1" applyAlignment="1">
      <alignment vertical="top"/>
    </xf>
    <xf numFmtId="0" fontId="40" fillId="3" borderId="7" xfId="0" applyFont="1" applyFill="1" applyBorder="1" applyAlignment="1">
      <alignment horizontal="center" vertical="top"/>
    </xf>
    <xf numFmtId="0" fontId="40" fillId="3" borderId="9" xfId="0" applyFont="1" applyFill="1" applyBorder="1" applyAlignment="1">
      <alignment horizontal="left" vertical="top"/>
    </xf>
    <xf numFmtId="0" fontId="40" fillId="0" borderId="12" xfId="0" applyFont="1" applyBorder="1" applyAlignment="1">
      <alignment horizontal="center" vertical="top"/>
    </xf>
    <xf numFmtId="0" fontId="42" fillId="3" borderId="0" xfId="0" applyFont="1" applyFill="1" applyAlignment="1">
      <alignment vertical="center"/>
    </xf>
    <xf numFmtId="188" fontId="42" fillId="3" borderId="6" xfId="1" applyNumberFormat="1" applyFont="1" applyFill="1" applyBorder="1" applyAlignment="1">
      <alignment horizontal="center" vertical="top"/>
    </xf>
    <xf numFmtId="0" fontId="40" fillId="3" borderId="26" xfId="0" applyFont="1" applyFill="1" applyBorder="1" applyAlignment="1">
      <alignment vertical="top"/>
    </xf>
    <xf numFmtId="0" fontId="40" fillId="0" borderId="26" xfId="0" applyFont="1" applyBorder="1" applyAlignment="1">
      <alignment horizontal="center" vertical="top"/>
    </xf>
    <xf numFmtId="0" fontId="40" fillId="3" borderId="11" xfId="0" applyFont="1" applyFill="1" applyBorder="1" applyAlignment="1">
      <alignment horizontal="left" vertical="top" wrapText="1"/>
    </xf>
    <xf numFmtId="0" fontId="42" fillId="0" borderId="86" xfId="0" applyFont="1" applyBorder="1" applyAlignment="1">
      <alignment horizontal="left" vertical="top"/>
    </xf>
    <xf numFmtId="188" fontId="42" fillId="3" borderId="47" xfId="1" applyNumberFormat="1" applyFont="1" applyFill="1" applyBorder="1" applyAlignment="1">
      <alignment vertical="center"/>
    </xf>
    <xf numFmtId="188" fontId="40" fillId="3" borderId="49" xfId="1" applyNumberFormat="1" applyFont="1" applyFill="1" applyBorder="1" applyAlignment="1">
      <alignment horizontal="center" vertical="top"/>
    </xf>
    <xf numFmtId="0" fontId="40" fillId="3" borderId="49" xfId="0" applyFont="1" applyFill="1" applyBorder="1" applyAlignment="1">
      <alignment vertical="top"/>
    </xf>
    <xf numFmtId="0" fontId="40" fillId="3" borderId="110" xfId="0" applyFont="1" applyFill="1" applyBorder="1" applyAlignment="1">
      <alignment vertical="top"/>
    </xf>
    <xf numFmtId="0" fontId="40" fillId="3" borderId="110" xfId="0" applyFont="1" applyFill="1" applyBorder="1" applyAlignment="1">
      <alignment horizontal="center" vertical="top"/>
    </xf>
    <xf numFmtId="0" fontId="40" fillId="3" borderId="12" xfId="0" applyFont="1" applyFill="1" applyBorder="1" applyAlignment="1">
      <alignment horizontal="left" vertical="top" wrapText="1"/>
    </xf>
    <xf numFmtId="0" fontId="40" fillId="0" borderId="10" xfId="0" applyFont="1" applyBorder="1" applyAlignment="1">
      <alignment horizontal="left" vertical="top" wrapText="1"/>
    </xf>
    <xf numFmtId="0" fontId="40" fillId="0" borderId="11" xfId="0" applyFont="1" applyBorder="1" applyAlignment="1">
      <alignment horizontal="left" vertical="top" wrapText="1"/>
    </xf>
    <xf numFmtId="0" fontId="40" fillId="0" borderId="12" xfId="0" applyFont="1" applyBorder="1" applyAlignment="1">
      <alignment horizontal="left" vertical="top" wrapText="1"/>
    </xf>
    <xf numFmtId="0" fontId="40" fillId="0" borderId="4" xfId="0" applyFont="1" applyBorder="1" applyAlignment="1">
      <alignment horizontal="left" vertical="top" wrapText="1"/>
    </xf>
    <xf numFmtId="0" fontId="40" fillId="0" borderId="6" xfId="0" applyFont="1" applyBorder="1" applyAlignment="1">
      <alignment horizontal="left" vertical="top" wrapText="1"/>
    </xf>
    <xf numFmtId="0" fontId="40" fillId="0" borderId="9" xfId="0" applyFont="1" applyBorder="1" applyAlignment="1">
      <alignment horizontal="left" vertical="top" wrapText="1"/>
    </xf>
    <xf numFmtId="0" fontId="40" fillId="0" borderId="2" xfId="0" applyFont="1" applyBorder="1" applyAlignment="1">
      <alignment horizontal="center" vertical="top"/>
    </xf>
    <xf numFmtId="0" fontId="40" fillId="0" borderId="5" xfId="0" applyFont="1" applyBorder="1" applyAlignment="1">
      <alignment horizontal="center" vertical="top"/>
    </xf>
    <xf numFmtId="0" fontId="40" fillId="0" borderId="7" xfId="0" applyFont="1" applyBorder="1" applyAlignment="1">
      <alignment horizontal="center" vertical="top"/>
    </xf>
    <xf numFmtId="0" fontId="42" fillId="0" borderId="5" xfId="0" applyFont="1" applyBorder="1" applyAlignment="1">
      <alignment horizontal="left" vertical="top" wrapText="1"/>
    </xf>
    <xf numFmtId="0" fontId="42" fillId="0" borderId="0" xfId="0" applyFont="1" applyAlignment="1">
      <alignment horizontal="left" vertical="top" wrapText="1"/>
    </xf>
    <xf numFmtId="0" fontId="42" fillId="0" borderId="6" xfId="0" applyFont="1" applyBorder="1" applyAlignment="1">
      <alignment horizontal="left" vertical="top" wrapText="1"/>
    </xf>
    <xf numFmtId="0" fontId="48" fillId="0" borderId="86" xfId="0" applyFont="1" applyBorder="1" applyAlignment="1">
      <alignment horizontal="left" vertical="top" wrapText="1"/>
    </xf>
    <xf numFmtId="0" fontId="48" fillId="0" borderId="47" xfId="0" applyFont="1" applyBorder="1" applyAlignment="1">
      <alignment horizontal="left" vertical="top" wrapText="1"/>
    </xf>
    <xf numFmtId="0" fontId="48" fillId="0" borderId="49" xfId="0" applyFont="1" applyBorder="1" applyAlignment="1">
      <alignment horizontal="left" vertical="top" wrapText="1"/>
    </xf>
    <xf numFmtId="0" fontId="40" fillId="0" borderId="2" xfId="0" applyFont="1" applyBorder="1" applyAlignment="1">
      <alignment horizontal="left" vertical="top" wrapText="1"/>
    </xf>
    <xf numFmtId="0" fontId="40" fillId="0" borderId="5" xfId="0" applyFont="1" applyBorder="1" applyAlignment="1">
      <alignment horizontal="left" vertical="top" wrapText="1"/>
    </xf>
    <xf numFmtId="0" fontId="40" fillId="0" borderId="7" xfId="0" applyFont="1" applyBorder="1" applyAlignment="1">
      <alignment horizontal="left" vertical="top" wrapText="1"/>
    </xf>
    <xf numFmtId="0" fontId="42" fillId="0" borderId="86" xfId="0" applyFont="1" applyBorder="1" applyAlignment="1">
      <alignment horizontal="left" vertical="top" wrapText="1"/>
    </xf>
    <xf numFmtId="0" fontId="42" fillId="0" borderId="47" xfId="0" applyFont="1" applyBorder="1" applyAlignment="1">
      <alignment horizontal="left" vertical="top" wrapText="1"/>
    </xf>
    <xf numFmtId="0" fontId="42" fillId="0" borderId="49" xfId="0" applyFont="1" applyBorder="1" applyAlignment="1">
      <alignment horizontal="left" vertical="top" wrapText="1"/>
    </xf>
    <xf numFmtId="0" fontId="50" fillId="0" borderId="10" xfId="0" applyFont="1" applyBorder="1" applyAlignment="1">
      <alignment horizontal="left" vertical="top" wrapText="1"/>
    </xf>
    <xf numFmtId="0" fontId="50" fillId="0" borderId="11" xfId="0" applyFont="1" applyBorder="1" applyAlignment="1">
      <alignment horizontal="left" vertical="top" wrapText="1"/>
    </xf>
    <xf numFmtId="0" fontId="40" fillId="3" borderId="4" xfId="0" applyFont="1" applyFill="1" applyBorder="1" applyAlignment="1">
      <alignment horizontal="left" vertical="top"/>
    </xf>
    <xf numFmtId="0" fontId="40" fillId="3" borderId="6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center" vertical="top"/>
    </xf>
    <xf numFmtId="0" fontId="40" fillId="3" borderId="4" xfId="0" applyFont="1" applyFill="1" applyBorder="1" applyAlignment="1">
      <alignment horizontal="left" vertical="top" wrapText="1"/>
    </xf>
    <xf numFmtId="0" fontId="40" fillId="3" borderId="6" xfId="0" applyFont="1" applyFill="1" applyBorder="1" applyAlignment="1">
      <alignment horizontal="left" vertical="top" wrapText="1"/>
    </xf>
    <xf numFmtId="0" fontId="40" fillId="3" borderId="9" xfId="0" applyFont="1" applyFill="1" applyBorder="1" applyAlignment="1">
      <alignment horizontal="left" vertical="top" wrapText="1"/>
    </xf>
    <xf numFmtId="0" fontId="40" fillId="3" borderId="2" xfId="0" applyFont="1" applyFill="1" applyBorder="1" applyAlignment="1">
      <alignment horizontal="center" vertical="top"/>
    </xf>
    <xf numFmtId="0" fontId="40" fillId="3" borderId="5" xfId="0" applyFont="1" applyFill="1" applyBorder="1" applyAlignment="1">
      <alignment horizontal="center" vertical="top"/>
    </xf>
    <xf numFmtId="0" fontId="40" fillId="3" borderId="7" xfId="0" applyFont="1" applyFill="1" applyBorder="1" applyAlignment="1">
      <alignment horizontal="center" vertical="top"/>
    </xf>
    <xf numFmtId="0" fontId="50" fillId="3" borderId="2" xfId="0" applyFont="1" applyFill="1" applyBorder="1" applyAlignment="1">
      <alignment horizontal="center" vertical="top"/>
    </xf>
    <xf numFmtId="0" fontId="50" fillId="3" borderId="5" xfId="0" applyFont="1" applyFill="1" applyBorder="1" applyAlignment="1">
      <alignment horizontal="center" vertical="top"/>
    </xf>
    <xf numFmtId="0" fontId="40" fillId="3" borderId="0" xfId="0" applyFont="1" applyFill="1" applyAlignment="1">
      <alignment horizontal="left" vertical="top" wrapText="1"/>
    </xf>
    <xf numFmtId="0" fontId="40" fillId="3" borderId="8" xfId="0" applyFont="1" applyFill="1" applyBorder="1" applyAlignment="1">
      <alignment horizontal="left" vertical="top" wrapText="1"/>
    </xf>
    <xf numFmtId="0" fontId="40" fillId="3" borderId="11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center" vertical="top"/>
    </xf>
    <xf numFmtId="0" fontId="40" fillId="0" borderId="16" xfId="0" applyFont="1" applyBorder="1" applyAlignment="1">
      <alignment horizontal="left" vertical="top" wrapText="1"/>
    </xf>
    <xf numFmtId="0" fontId="40" fillId="3" borderId="9" xfId="0" applyFont="1" applyFill="1" applyBorder="1" applyAlignment="1">
      <alignment horizontal="left" vertical="top"/>
    </xf>
    <xf numFmtId="0" fontId="52" fillId="3" borderId="5" xfId="0" applyFont="1" applyFill="1" applyBorder="1" applyAlignment="1">
      <alignment horizontal="left" vertical="top" wrapText="1"/>
    </xf>
    <xf numFmtId="0" fontId="52" fillId="3" borderId="0" xfId="0" applyFont="1" applyFill="1" applyAlignment="1">
      <alignment horizontal="left" vertical="top" wrapText="1"/>
    </xf>
    <xf numFmtId="0" fontId="52" fillId="3" borderId="6" xfId="0" applyFont="1" applyFill="1" applyBorder="1" applyAlignment="1">
      <alignment horizontal="left" vertical="top" wrapText="1"/>
    </xf>
    <xf numFmtId="0" fontId="52" fillId="3" borderId="7" xfId="0" applyFont="1" applyFill="1" applyBorder="1" applyAlignment="1">
      <alignment horizontal="left" vertical="top" wrapText="1"/>
    </xf>
    <xf numFmtId="0" fontId="52" fillId="3" borderId="8" xfId="0" applyFont="1" applyFill="1" applyBorder="1" applyAlignment="1">
      <alignment horizontal="left" vertical="top" wrapText="1"/>
    </xf>
    <xf numFmtId="0" fontId="52" fillId="3" borderId="9" xfId="0" applyFont="1" applyFill="1" applyBorder="1" applyAlignment="1">
      <alignment horizontal="left" vertical="top" wrapText="1"/>
    </xf>
    <xf numFmtId="0" fontId="40" fillId="0" borderId="11" xfId="0" applyFont="1" applyBorder="1" applyAlignment="1">
      <alignment horizontal="left" vertical="top"/>
    </xf>
    <xf numFmtId="0" fontId="40" fillId="3" borderId="3" xfId="0" applyFont="1" applyFill="1" applyBorder="1" applyAlignment="1">
      <alignment horizontal="left" vertical="top" wrapText="1"/>
    </xf>
    <xf numFmtId="0" fontId="40" fillId="3" borderId="0" xfId="0" applyFont="1" applyFill="1" applyAlignment="1">
      <alignment horizontal="left" vertical="top"/>
    </xf>
    <xf numFmtId="0" fontId="40" fillId="3" borderId="8" xfId="0" applyFont="1" applyFill="1" applyBorder="1" applyAlignment="1">
      <alignment horizontal="left" vertical="top"/>
    </xf>
    <xf numFmtId="0" fontId="12" fillId="6" borderId="83" xfId="2" applyFont="1" applyFill="1" applyBorder="1" applyAlignment="1">
      <alignment horizontal="center" vertical="center" wrapText="1"/>
    </xf>
    <xf numFmtId="0" fontId="12" fillId="6" borderId="18" xfId="2" applyFont="1" applyFill="1" applyBorder="1" applyAlignment="1">
      <alignment horizontal="center" vertical="center" wrapText="1"/>
    </xf>
    <xf numFmtId="0" fontId="12" fillId="6" borderId="94" xfId="2" applyFont="1" applyFill="1" applyBorder="1" applyAlignment="1">
      <alignment horizontal="center" vertical="center" wrapText="1"/>
    </xf>
    <xf numFmtId="0" fontId="26" fillId="17" borderId="64" xfId="2" applyFont="1" applyFill="1" applyBorder="1" applyAlignment="1">
      <alignment horizontal="center" vertical="center" wrapText="1"/>
    </xf>
    <xf numFmtId="0" fontId="26" fillId="17" borderId="0" xfId="2" applyFont="1" applyFill="1" applyAlignment="1">
      <alignment horizontal="center" vertical="center" wrapText="1"/>
    </xf>
    <xf numFmtId="0" fontId="28" fillId="3" borderId="65" xfId="2" applyFont="1" applyFill="1" applyBorder="1" applyAlignment="1">
      <alignment horizontal="center" vertical="center"/>
    </xf>
    <xf numFmtId="0" fontId="28" fillId="3" borderId="30" xfId="2" applyFont="1" applyFill="1" applyBorder="1" applyAlignment="1">
      <alignment horizontal="center" vertical="center"/>
    </xf>
    <xf numFmtId="0" fontId="28" fillId="3" borderId="66" xfId="2" applyFont="1" applyFill="1" applyBorder="1" applyAlignment="1">
      <alignment horizontal="center" vertical="center"/>
    </xf>
    <xf numFmtId="0" fontId="20" fillId="14" borderId="37" xfId="2" applyFont="1" applyFill="1" applyBorder="1" applyAlignment="1">
      <alignment horizontal="center"/>
    </xf>
    <xf numFmtId="0" fontId="20" fillId="14" borderId="38" xfId="2" applyFont="1" applyFill="1" applyBorder="1" applyAlignment="1">
      <alignment horizontal="center"/>
    </xf>
    <xf numFmtId="0" fontId="20" fillId="14" borderId="39" xfId="2" applyFont="1" applyFill="1" applyBorder="1" applyAlignment="1">
      <alignment horizontal="center"/>
    </xf>
    <xf numFmtId="0" fontId="20" fillId="15" borderId="13" xfId="2" applyFont="1" applyFill="1" applyBorder="1" applyAlignment="1">
      <alignment horizontal="center" vertical="center"/>
    </xf>
    <xf numFmtId="0" fontId="20" fillId="15" borderId="14" xfId="2" applyFont="1" applyFill="1" applyBorder="1" applyAlignment="1">
      <alignment horizontal="center" vertical="center"/>
    </xf>
    <xf numFmtId="0" fontId="20" fillId="15" borderId="15" xfId="2" applyFont="1" applyFill="1" applyBorder="1" applyAlignment="1">
      <alignment horizontal="center" vertical="center"/>
    </xf>
    <xf numFmtId="0" fontId="20" fillId="12" borderId="37" xfId="2" applyFont="1" applyFill="1" applyBorder="1" applyAlignment="1">
      <alignment horizontal="center" vertical="center"/>
    </xf>
    <xf numFmtId="0" fontId="20" fillId="12" borderId="38" xfId="2" applyFont="1" applyFill="1" applyBorder="1" applyAlignment="1">
      <alignment horizontal="center" vertical="center"/>
    </xf>
    <xf numFmtId="0" fontId="20" fillId="12" borderId="39" xfId="2" applyFont="1" applyFill="1" applyBorder="1" applyAlignment="1">
      <alignment horizontal="center" vertical="center"/>
    </xf>
    <xf numFmtId="0" fontId="19" fillId="14" borderId="37" xfId="2" applyFont="1" applyFill="1" applyBorder="1" applyAlignment="1">
      <alignment horizontal="center"/>
    </xf>
    <xf numFmtId="0" fontId="19" fillId="14" borderId="38" xfId="2" applyFont="1" applyFill="1" applyBorder="1" applyAlignment="1">
      <alignment horizontal="center"/>
    </xf>
    <xf numFmtId="0" fontId="19" fillId="14" borderId="39" xfId="2" applyFont="1" applyFill="1" applyBorder="1" applyAlignment="1">
      <alignment horizontal="center"/>
    </xf>
    <xf numFmtId="0" fontId="19" fillId="15" borderId="13" xfId="2" applyFont="1" applyFill="1" applyBorder="1" applyAlignment="1">
      <alignment horizontal="center" vertical="center"/>
    </xf>
    <xf numFmtId="0" fontId="19" fillId="15" borderId="14" xfId="2" applyFont="1" applyFill="1" applyBorder="1" applyAlignment="1">
      <alignment horizontal="center" vertical="center"/>
    </xf>
    <xf numFmtId="0" fontId="19" fillId="15" borderId="15" xfId="2" applyFont="1" applyFill="1" applyBorder="1" applyAlignment="1">
      <alignment horizontal="center" vertical="center"/>
    </xf>
    <xf numFmtId="0" fontId="20" fillId="14" borderId="28" xfId="2" applyFont="1" applyFill="1" applyBorder="1" applyAlignment="1">
      <alignment horizontal="center"/>
    </xf>
    <xf numFmtId="0" fontId="20" fillId="14" borderId="25" xfId="2" applyFont="1" applyFill="1" applyBorder="1" applyAlignment="1">
      <alignment horizontal="center"/>
    </xf>
    <xf numFmtId="0" fontId="20" fillId="14" borderId="26" xfId="2" applyFont="1" applyFill="1" applyBorder="1" applyAlignment="1">
      <alignment horizontal="center"/>
    </xf>
    <xf numFmtId="0" fontId="13" fillId="6" borderId="24" xfId="2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center" vertical="center"/>
    </xf>
    <xf numFmtId="0" fontId="14" fillId="6" borderId="21" xfId="2" applyFont="1" applyFill="1" applyBorder="1" applyAlignment="1">
      <alignment horizontal="center" vertical="center"/>
    </xf>
    <xf numFmtId="0" fontId="14" fillId="6" borderId="22" xfId="2" applyFont="1" applyFill="1" applyBorder="1" applyAlignment="1">
      <alignment horizontal="center" vertical="center"/>
    </xf>
    <xf numFmtId="0" fontId="14" fillId="6" borderId="23" xfId="2" applyFont="1" applyFill="1" applyBorder="1" applyAlignment="1">
      <alignment horizontal="center" vertical="center"/>
    </xf>
    <xf numFmtId="0" fontId="19" fillId="12" borderId="28" xfId="2" applyFont="1" applyFill="1" applyBorder="1" applyAlignment="1">
      <alignment horizontal="center" vertical="center"/>
    </xf>
    <xf numFmtId="0" fontId="19" fillId="12" borderId="25" xfId="2" applyFont="1" applyFill="1" applyBorder="1" applyAlignment="1">
      <alignment horizontal="center" vertical="center"/>
    </xf>
    <xf numFmtId="0" fontId="19" fillId="12" borderId="26" xfId="2" applyFont="1" applyFill="1" applyBorder="1" applyAlignment="1">
      <alignment horizontal="center" vertical="center"/>
    </xf>
    <xf numFmtId="0" fontId="20" fillId="12" borderId="28" xfId="2" applyFont="1" applyFill="1" applyBorder="1" applyAlignment="1">
      <alignment horizontal="center" vertical="center"/>
    </xf>
    <xf numFmtId="0" fontId="20" fillId="12" borderId="25" xfId="2" applyFont="1" applyFill="1" applyBorder="1" applyAlignment="1">
      <alignment horizontal="center" vertical="center"/>
    </xf>
    <xf numFmtId="0" fontId="20" fillId="12" borderId="26" xfId="2" applyFont="1" applyFill="1" applyBorder="1" applyAlignment="1">
      <alignment horizontal="center" vertical="center"/>
    </xf>
    <xf numFmtId="0" fontId="20" fillId="12" borderId="0" xfId="2" applyFont="1" applyFill="1" applyAlignment="1">
      <alignment horizontal="center" vertical="center"/>
    </xf>
    <xf numFmtId="0" fontId="12" fillId="6" borderId="84" xfId="2" applyFont="1" applyFill="1" applyBorder="1" applyAlignment="1">
      <alignment horizontal="center" vertical="center" wrapText="1"/>
    </xf>
    <xf numFmtId="0" fontId="12" fillId="6" borderId="17" xfId="2" applyFont="1" applyFill="1" applyBorder="1" applyAlignment="1">
      <alignment horizontal="center" vertical="center" wrapText="1"/>
    </xf>
    <xf numFmtId="0" fontId="12" fillId="6" borderId="19" xfId="2" applyFont="1" applyFill="1" applyBorder="1" applyAlignment="1">
      <alignment horizontal="center" vertical="center" wrapText="1"/>
    </xf>
    <xf numFmtId="0" fontId="12" fillId="6" borderId="57" xfId="2" applyFont="1" applyFill="1" applyBorder="1" applyAlignment="1">
      <alignment horizontal="center" vertical="center" wrapText="1"/>
    </xf>
    <xf numFmtId="0" fontId="13" fillId="6" borderId="20" xfId="2" applyFont="1" applyFill="1" applyBorder="1" applyAlignment="1">
      <alignment horizontal="center" vertical="center"/>
    </xf>
    <xf numFmtId="0" fontId="13" fillId="6" borderId="27" xfId="2" applyFont="1" applyFill="1" applyBorder="1" applyAlignment="1">
      <alignment horizontal="center" vertical="center"/>
    </xf>
    <xf numFmtId="0" fontId="13" fillId="6" borderId="5" xfId="2" applyFont="1" applyFill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 wrapText="1"/>
    </xf>
    <xf numFmtId="0" fontId="9" fillId="0" borderId="71" xfId="2" applyFont="1" applyBorder="1" applyAlignment="1">
      <alignment horizontal="center" vertical="center"/>
    </xf>
    <xf numFmtId="0" fontId="9" fillId="0" borderId="71" xfId="2" applyFont="1" applyBorder="1" applyAlignment="1">
      <alignment horizontal="center" vertical="center" wrapText="1"/>
    </xf>
    <xf numFmtId="0" fontId="9" fillId="0" borderId="66" xfId="2" applyFont="1" applyBorder="1" applyAlignment="1">
      <alignment horizontal="center" vertical="center" wrapText="1"/>
    </xf>
    <xf numFmtId="0" fontId="9" fillId="0" borderId="72" xfId="2" applyFont="1" applyBorder="1" applyAlignment="1">
      <alignment horizontal="center" vertical="center"/>
    </xf>
    <xf numFmtId="0" fontId="3" fillId="26" borderId="60" xfId="0" applyFont="1" applyFill="1" applyBorder="1" applyAlignment="1">
      <alignment horizontal="center" vertical="center"/>
    </xf>
    <xf numFmtId="0" fontId="3" fillId="26" borderId="71" xfId="0" applyFont="1" applyFill="1" applyBorder="1" applyAlignment="1">
      <alignment horizontal="center" vertical="center" wrapText="1"/>
    </xf>
    <xf numFmtId="0" fontId="3" fillId="26" borderId="92" xfId="0" applyFont="1" applyFill="1" applyBorder="1" applyAlignment="1">
      <alignment horizontal="center" vertical="center" wrapText="1"/>
    </xf>
  </cellXfs>
  <cellStyles count="6">
    <cellStyle name="Comma" xfId="1" builtinId="3"/>
    <cellStyle name="Comma 2" xfId="3" xr:uid="{00000000-0005-0000-0000-000001000000}"/>
    <cellStyle name="Comma 2 2" xfId="5" xr:uid="{629BFAF6-DB76-4601-A7CB-EA7B2DD91E45}"/>
    <cellStyle name="Normal" xfId="0" builtinId="0"/>
    <cellStyle name="Normal 2" xfId="2" xr:uid="{00000000-0005-0000-0000-000003000000}"/>
    <cellStyle name="Normal 2 2" xfId="4" xr:uid="{B4488ACF-BE25-470E-8331-BF270E50D33A}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235115</xdr:colOff>
      <xdr:row>3</xdr:row>
      <xdr:rowOff>160004</xdr:rowOff>
    </xdr:from>
    <xdr:to>
      <xdr:col>18</xdr:col>
      <xdr:colOff>674088</xdr:colOff>
      <xdr:row>12</xdr:row>
      <xdr:rowOff>130732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50515" y="702929"/>
          <a:ext cx="3182173" cy="159950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3</xdr:col>
      <xdr:colOff>501779</xdr:colOff>
      <xdr:row>4</xdr:row>
      <xdr:rowOff>73653</xdr:rowOff>
    </xdr:from>
    <xdr:to>
      <xdr:col>4</xdr:col>
      <xdr:colOff>318587</xdr:colOff>
      <xdr:row>9</xdr:row>
      <xdr:rowOff>9472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73379" y="797553"/>
          <a:ext cx="502608" cy="84069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5</xdr:col>
      <xdr:colOff>405683</xdr:colOff>
      <xdr:row>3</xdr:row>
      <xdr:rowOff>169111</xdr:rowOff>
    </xdr:from>
    <xdr:to>
      <xdr:col>11</xdr:col>
      <xdr:colOff>616699</xdr:colOff>
      <xdr:row>9</xdr:row>
      <xdr:rowOff>33993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48883" y="712036"/>
          <a:ext cx="4325816" cy="950732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5</xdr:col>
      <xdr:colOff>389228</xdr:colOff>
      <xdr:row>19</xdr:row>
      <xdr:rowOff>67375</xdr:rowOff>
    </xdr:from>
    <xdr:to>
      <xdr:col>13</xdr:col>
      <xdr:colOff>650018</xdr:colOff>
      <xdr:row>25</xdr:row>
      <xdr:rowOff>128111</xdr:rowOff>
    </xdr:to>
    <xdr:sp macro="" textlink="">
      <xdr:nvSpPr>
        <xdr:cNvPr id="5" name="Freefor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132428" y="3505900"/>
          <a:ext cx="5747190" cy="1146586"/>
        </a:xfrm>
        <a:custGeom>
          <a:avLst/>
          <a:gdLst>
            <a:gd name="connsiteX0" fmla="*/ 0 w 6165453"/>
            <a:gd name="connsiteY0" fmla="*/ 0 h 1305381"/>
            <a:gd name="connsiteX1" fmla="*/ 6165453 w 6165453"/>
            <a:gd name="connsiteY1" fmla="*/ 0 h 1305381"/>
            <a:gd name="connsiteX2" fmla="*/ 6165453 w 6165453"/>
            <a:gd name="connsiteY2" fmla="*/ 659629 h 1305381"/>
            <a:gd name="connsiteX3" fmla="*/ 4449593 w 6165453"/>
            <a:gd name="connsiteY3" fmla="*/ 659629 h 1305381"/>
            <a:gd name="connsiteX4" fmla="*/ 4449593 w 6165453"/>
            <a:gd name="connsiteY4" fmla="*/ 1305381 h 1305381"/>
            <a:gd name="connsiteX5" fmla="*/ 0 w 6165453"/>
            <a:gd name="connsiteY5" fmla="*/ 1305381 h 13053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6165453" h="1305381">
              <a:moveTo>
                <a:pt x="0" y="0"/>
              </a:moveTo>
              <a:lnTo>
                <a:pt x="6165453" y="0"/>
              </a:lnTo>
              <a:lnTo>
                <a:pt x="6165453" y="659629"/>
              </a:lnTo>
              <a:lnTo>
                <a:pt x="4449593" y="659629"/>
              </a:lnTo>
              <a:lnTo>
                <a:pt x="4449593" y="1305381"/>
              </a:lnTo>
              <a:lnTo>
                <a:pt x="0" y="1305381"/>
              </a:lnTo>
              <a:close/>
            </a:path>
          </a:pathLst>
        </a:cu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5</xdr:col>
      <xdr:colOff>375669</xdr:colOff>
      <xdr:row>27</xdr:row>
      <xdr:rowOff>165030</xdr:rowOff>
    </xdr:from>
    <xdr:to>
      <xdr:col>10</xdr:col>
      <xdr:colOff>442905</xdr:colOff>
      <xdr:row>32</xdr:row>
      <xdr:rowOff>113237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18869" y="5051355"/>
          <a:ext cx="3496236" cy="853082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5</xdr:col>
      <xdr:colOff>389227</xdr:colOff>
      <xdr:row>11</xdr:row>
      <xdr:rowOff>44767</xdr:rowOff>
    </xdr:from>
    <xdr:to>
      <xdr:col>9</xdr:col>
      <xdr:colOff>529680</xdr:colOff>
      <xdr:row>17</xdr:row>
      <xdr:rowOff>38625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132427" y="2035492"/>
          <a:ext cx="2883653" cy="1079708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5</xdr:col>
      <xdr:colOff>340224</xdr:colOff>
      <xdr:row>2</xdr:row>
      <xdr:rowOff>0</xdr:rowOff>
    </xdr:from>
    <xdr:to>
      <xdr:col>7</xdr:col>
      <xdr:colOff>41285</xdr:colOff>
      <xdr:row>4</xdr:row>
      <xdr:rowOff>7382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083424" y="361950"/>
          <a:ext cx="1072661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รับจ่าย ธปท.</a:t>
          </a:r>
        </a:p>
      </xdr:txBody>
    </xdr:sp>
    <xdr:clientData/>
  </xdr:twoCellAnchor>
  <xdr:twoCellAnchor>
    <xdr:from>
      <xdr:col>5</xdr:col>
      <xdr:colOff>309949</xdr:colOff>
      <xdr:row>25</xdr:row>
      <xdr:rowOff>166631</xdr:rowOff>
    </xdr:from>
    <xdr:to>
      <xdr:col>7</xdr:col>
      <xdr:colOff>94538</xdr:colOff>
      <xdr:row>27</xdr:row>
      <xdr:rowOff>174013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053149" y="4691006"/>
          <a:ext cx="1156189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นับคัดธนบัตร</a:t>
          </a:r>
        </a:p>
      </xdr:txBody>
    </xdr:sp>
    <xdr:clientData/>
  </xdr:twoCellAnchor>
  <xdr:twoCellAnchor>
    <xdr:from>
      <xdr:col>5</xdr:col>
      <xdr:colOff>340224</xdr:colOff>
      <xdr:row>17</xdr:row>
      <xdr:rowOff>72747</xdr:rowOff>
    </xdr:from>
    <xdr:to>
      <xdr:col>8</xdr:col>
      <xdr:colOff>672134</xdr:colOff>
      <xdr:row>19</xdr:row>
      <xdr:rowOff>80129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083424" y="3149322"/>
          <a:ext cx="2389310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บรรจุและถอดกล่อง </a:t>
          </a:r>
          <a:r>
            <a:rPr lang="en-US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e-Machine</a:t>
          </a:r>
          <a:endParaRPr lang="th-TH" sz="18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5</xdr:col>
      <xdr:colOff>340224</xdr:colOff>
      <xdr:row>9</xdr:row>
      <xdr:rowOff>72871</xdr:rowOff>
    </xdr:from>
    <xdr:to>
      <xdr:col>7</xdr:col>
      <xdr:colOff>208066</xdr:colOff>
      <xdr:row>11</xdr:row>
      <xdr:rowOff>80253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083424" y="1701646"/>
          <a:ext cx="1239442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เตรียมเงินสาขา</a:t>
          </a:r>
        </a:p>
      </xdr:txBody>
    </xdr:sp>
    <xdr:clientData/>
  </xdr:twoCellAnchor>
  <xdr:twoCellAnchor>
    <xdr:from>
      <xdr:col>2</xdr:col>
      <xdr:colOff>116922</xdr:colOff>
      <xdr:row>3</xdr:row>
      <xdr:rowOff>169110</xdr:rowOff>
    </xdr:from>
    <xdr:to>
      <xdr:col>4</xdr:col>
      <xdr:colOff>552471</xdr:colOff>
      <xdr:row>25</xdr:row>
      <xdr:rowOff>128111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02722" y="712035"/>
          <a:ext cx="1807149" cy="3940451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4</xdr:col>
      <xdr:colOff>171315</xdr:colOff>
      <xdr:row>4</xdr:row>
      <xdr:rowOff>7382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85800" y="361950"/>
          <a:ext cx="1542915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Cash in Transit</a:t>
          </a:r>
          <a:endParaRPr lang="th-TH" sz="18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405683</xdr:colOff>
      <xdr:row>5</xdr:row>
      <xdr:rowOff>68817</xdr:rowOff>
    </xdr:from>
    <xdr:to>
      <xdr:col>6</xdr:col>
      <xdr:colOff>27613</xdr:colOff>
      <xdr:row>5</xdr:row>
      <xdr:rowOff>68817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2463083" y="973692"/>
          <a:ext cx="99353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362628</xdr:colOff>
      <xdr:row>12</xdr:row>
      <xdr:rowOff>106602</xdr:rowOff>
    </xdr:from>
    <xdr:to>
      <xdr:col>6</xdr:col>
      <xdr:colOff>142819</xdr:colOff>
      <xdr:row>12</xdr:row>
      <xdr:rowOff>106602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2420028" y="2278302"/>
          <a:ext cx="1151791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201150</xdr:colOff>
      <xdr:row>3</xdr:row>
      <xdr:rowOff>169157</xdr:rowOff>
    </xdr:from>
    <xdr:to>
      <xdr:col>8</xdr:col>
      <xdr:colOff>227690</xdr:colOff>
      <xdr:row>6</xdr:row>
      <xdr:rowOff>149452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630150" y="712082"/>
          <a:ext cx="1398140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 รายห่อ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ตรวจนับจำนวนระดับมัด </a:t>
          </a:r>
          <a:endParaRPr lang="th-TH" sz="1400"/>
        </a:p>
      </xdr:txBody>
    </xdr:sp>
    <xdr:clientData/>
  </xdr:twoCellAnchor>
  <xdr:twoCellAnchor>
    <xdr:from>
      <xdr:col>9</xdr:col>
      <xdr:colOff>208610</xdr:colOff>
      <xdr:row>4</xdr:row>
      <xdr:rowOff>95904</xdr:rowOff>
    </xdr:from>
    <xdr:to>
      <xdr:col>10</xdr:col>
      <xdr:colOff>122654</xdr:colOff>
      <xdr:row>6</xdr:row>
      <xdr:rowOff>41731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695010" y="819804"/>
          <a:ext cx="599844" cy="30777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ฝาก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</a:t>
          </a:r>
          <a:endParaRPr lang="th-TH" sz="1400">
            <a:solidFill>
              <a:srgbClr val="0070C0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8</xdr:col>
      <xdr:colOff>371614</xdr:colOff>
      <xdr:row>5</xdr:row>
      <xdr:rowOff>68817</xdr:rowOff>
    </xdr:from>
    <xdr:to>
      <xdr:col>9</xdr:col>
      <xdr:colOff>133477</xdr:colOff>
      <xdr:row>5</xdr:row>
      <xdr:rowOff>68817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5172214" y="973692"/>
          <a:ext cx="447663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505358</xdr:colOff>
      <xdr:row>4</xdr:row>
      <xdr:rowOff>36191</xdr:rowOff>
    </xdr:from>
    <xdr:to>
      <xdr:col>5</xdr:col>
      <xdr:colOff>396960</xdr:colOff>
      <xdr:row>5</xdr:row>
      <xdr:rowOff>116826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562758" y="760091"/>
          <a:ext cx="577402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Fit / Unfit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8</xdr:col>
      <xdr:colOff>213397</xdr:colOff>
      <xdr:row>7</xdr:row>
      <xdr:rowOff>18004</xdr:rowOff>
    </xdr:from>
    <xdr:to>
      <xdr:col>9</xdr:col>
      <xdr:colOff>242856</xdr:colOff>
      <xdr:row>8</xdr:row>
      <xdr:rowOff>144806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013997" y="1284829"/>
          <a:ext cx="715259" cy="30777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จัดเรียงเงิน</a:t>
          </a:r>
          <a:endParaRPr lang="en-US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5</xdr:col>
      <xdr:colOff>673791</xdr:colOff>
      <xdr:row>7</xdr:row>
      <xdr:rowOff>18004</xdr:rowOff>
    </xdr:from>
    <xdr:to>
      <xdr:col>7</xdr:col>
      <xdr:colOff>371715</xdr:colOff>
      <xdr:row>8</xdr:row>
      <xdr:rowOff>144806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16991" y="1284829"/>
          <a:ext cx="1069524" cy="30777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จ่าย รายห่อ</a:t>
          </a:r>
        </a:p>
      </xdr:txBody>
    </xdr:sp>
    <xdr:clientData/>
  </xdr:twoCellAnchor>
  <xdr:twoCellAnchor>
    <xdr:from>
      <xdr:col>7</xdr:col>
      <xdr:colOff>408657</xdr:colOff>
      <xdr:row>7</xdr:row>
      <xdr:rowOff>171892</xdr:rowOff>
    </xdr:from>
    <xdr:to>
      <xdr:col>8</xdr:col>
      <xdr:colOff>150151</xdr:colOff>
      <xdr:row>7</xdr:row>
      <xdr:rowOff>171892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4523457" y="1438717"/>
          <a:ext cx="427294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7356</xdr:colOff>
      <xdr:row>15</xdr:row>
      <xdr:rowOff>162794</xdr:rowOff>
    </xdr:from>
    <xdr:to>
      <xdr:col>10</xdr:col>
      <xdr:colOff>140102</xdr:colOff>
      <xdr:row>15</xdr:row>
      <xdr:rowOff>162794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5493756" y="2877419"/>
          <a:ext cx="818546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370515</xdr:colOff>
      <xdr:row>7</xdr:row>
      <xdr:rowOff>169235</xdr:rowOff>
    </xdr:from>
    <xdr:to>
      <xdr:col>5</xdr:col>
      <xdr:colOff>673791</xdr:colOff>
      <xdr:row>7</xdr:row>
      <xdr:rowOff>174552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V="1">
          <a:off x="2427915" y="1436060"/>
          <a:ext cx="989076" cy="5317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55709</xdr:colOff>
      <xdr:row>7</xdr:row>
      <xdr:rowOff>18004</xdr:rowOff>
    </xdr:from>
    <xdr:to>
      <xdr:col>11</xdr:col>
      <xdr:colOff>138068</xdr:colOff>
      <xdr:row>8</xdr:row>
      <xdr:rowOff>144806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227909" y="1284829"/>
          <a:ext cx="768159" cy="30777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ถอนธนบัตร</a:t>
          </a:r>
        </a:p>
      </xdr:txBody>
    </xdr:sp>
    <xdr:clientData/>
  </xdr:twoCellAnchor>
  <xdr:twoCellAnchor>
    <xdr:from>
      <xdr:col>4</xdr:col>
      <xdr:colOff>522857</xdr:colOff>
      <xdr:row>6</xdr:row>
      <xdr:rowOff>122525</xdr:rowOff>
    </xdr:from>
    <xdr:to>
      <xdr:col>5</xdr:col>
      <xdr:colOff>401635</xdr:colOff>
      <xdr:row>8</xdr:row>
      <xdr:rowOff>22185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580257" y="1208375"/>
          <a:ext cx="564578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Fit / New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3</xdr:col>
      <xdr:colOff>524750</xdr:colOff>
      <xdr:row>5</xdr:row>
      <xdr:rowOff>128226</xdr:rowOff>
    </xdr:from>
    <xdr:to>
      <xdr:col>4</xdr:col>
      <xdr:colOff>297730</xdr:colOff>
      <xdr:row>7</xdr:row>
      <xdr:rowOff>104830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896350" y="1033101"/>
          <a:ext cx="458780" cy="338554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600" b="1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ศงส.</a:t>
          </a:r>
        </a:p>
      </xdr:txBody>
    </xdr:sp>
    <xdr:clientData/>
  </xdr:twoCellAnchor>
  <xdr:twoCellAnchor>
    <xdr:from>
      <xdr:col>6</xdr:col>
      <xdr:colOff>180667</xdr:colOff>
      <xdr:row>11</xdr:row>
      <xdr:rowOff>25967</xdr:rowOff>
    </xdr:from>
    <xdr:to>
      <xdr:col>7</xdr:col>
      <xdr:colOff>229363</xdr:colOff>
      <xdr:row>14</xdr:row>
      <xdr:rowOff>6262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609667" y="2016692"/>
          <a:ext cx="734496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</a:t>
          </a:r>
        </a:p>
        <a:p>
          <a:pPr algn="ctr"/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ถุงเงินสาขา</a:t>
          </a:r>
        </a:p>
      </xdr:txBody>
    </xdr:sp>
    <xdr:clientData/>
  </xdr:twoCellAnchor>
  <xdr:twoCellAnchor>
    <xdr:from>
      <xdr:col>8</xdr:col>
      <xdr:colOff>236920</xdr:colOff>
      <xdr:row>11</xdr:row>
      <xdr:rowOff>25967</xdr:rowOff>
    </xdr:from>
    <xdr:to>
      <xdr:col>9</xdr:col>
      <xdr:colOff>354545</xdr:colOff>
      <xdr:row>14</xdr:row>
      <xdr:rowOff>6262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5037520" y="2016692"/>
          <a:ext cx="803425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ตัด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Seal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นับระดับมัด</a:t>
          </a:r>
        </a:p>
      </xdr:txBody>
    </xdr:sp>
    <xdr:clientData/>
  </xdr:twoCellAnchor>
  <xdr:twoCellAnchor>
    <xdr:from>
      <xdr:col>7</xdr:col>
      <xdr:colOff>358233</xdr:colOff>
      <xdr:row>12</xdr:row>
      <xdr:rowOff>106602</xdr:rowOff>
    </xdr:from>
    <xdr:to>
      <xdr:col>8</xdr:col>
      <xdr:colOff>224723</xdr:colOff>
      <xdr:row>12</xdr:row>
      <xdr:rowOff>106602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4473033" y="2278302"/>
          <a:ext cx="55229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556001</xdr:colOff>
      <xdr:row>11</xdr:row>
      <xdr:rowOff>76124</xdr:rowOff>
    </xdr:from>
    <xdr:to>
      <xdr:col>5</xdr:col>
      <xdr:colOff>343407</xdr:colOff>
      <xdr:row>12</xdr:row>
      <xdr:rowOff>156759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613401" y="2066849"/>
          <a:ext cx="473206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Unsort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2</xdr:col>
      <xdr:colOff>282164</xdr:colOff>
      <xdr:row>11</xdr:row>
      <xdr:rowOff>48966</xdr:rowOff>
    </xdr:from>
    <xdr:to>
      <xdr:col>4</xdr:col>
      <xdr:colOff>299726</xdr:colOff>
      <xdr:row>17</xdr:row>
      <xdr:rowOff>31984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967964" y="2039691"/>
          <a:ext cx="1389162" cy="106886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2</xdr:col>
      <xdr:colOff>234516</xdr:colOff>
      <xdr:row>9</xdr:row>
      <xdr:rowOff>86588</xdr:rowOff>
    </xdr:from>
    <xdr:to>
      <xdr:col>3</xdr:col>
      <xdr:colOff>28334</xdr:colOff>
      <xdr:row>11</xdr:row>
      <xdr:rowOff>63192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920316" y="1715363"/>
          <a:ext cx="479618" cy="338554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600" b="1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สาขา</a:t>
          </a:r>
        </a:p>
      </xdr:txBody>
    </xdr:sp>
    <xdr:clientData/>
  </xdr:twoCellAnchor>
  <xdr:twoCellAnchor>
    <xdr:from>
      <xdr:col>3</xdr:col>
      <xdr:colOff>85658</xdr:colOff>
      <xdr:row>19</xdr:row>
      <xdr:rowOff>137769</xdr:rowOff>
    </xdr:from>
    <xdr:to>
      <xdr:col>4</xdr:col>
      <xdr:colOff>376221</xdr:colOff>
      <xdr:row>25</xdr:row>
      <xdr:rowOff>15517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457258" y="3576294"/>
          <a:ext cx="976363" cy="96359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3</xdr:col>
      <xdr:colOff>21443</xdr:colOff>
      <xdr:row>18</xdr:row>
      <xdr:rowOff>11302</xdr:rowOff>
    </xdr:from>
    <xdr:to>
      <xdr:col>4</xdr:col>
      <xdr:colOff>191967</xdr:colOff>
      <xdr:row>19</xdr:row>
      <xdr:rowOff>168881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393043" y="3268852"/>
          <a:ext cx="856324" cy="338554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e-Machine</a:t>
          </a:r>
          <a:endParaRPr lang="th-TH" sz="1600" b="1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511630</xdr:colOff>
      <xdr:row>27</xdr:row>
      <xdr:rowOff>158924</xdr:rowOff>
    </xdr:from>
    <xdr:to>
      <xdr:col>5</xdr:col>
      <xdr:colOff>299036</xdr:colOff>
      <xdr:row>29</xdr:row>
      <xdr:rowOff>58584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2569030" y="5045249"/>
          <a:ext cx="473206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Unsort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562320</xdr:colOff>
      <xdr:row>30</xdr:row>
      <xdr:rowOff>93817</xdr:rowOff>
    </xdr:from>
    <xdr:to>
      <xdr:col>5</xdr:col>
      <xdr:colOff>266370</xdr:colOff>
      <xdr:row>31</xdr:row>
      <xdr:rowOff>174452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619720" y="5523067"/>
          <a:ext cx="389850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Unfit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7</xdr:col>
      <xdr:colOff>546147</xdr:colOff>
      <xdr:row>14</xdr:row>
      <xdr:rowOff>82159</xdr:rowOff>
    </xdr:from>
    <xdr:to>
      <xdr:col>8</xdr:col>
      <xdr:colOff>679802</xdr:colOff>
      <xdr:row>17</xdr:row>
      <xdr:rowOff>62454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660947" y="2615809"/>
          <a:ext cx="819455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บรรจุลงถุง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รัด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Seal 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6</xdr:col>
      <xdr:colOff>39649</xdr:colOff>
      <xdr:row>14</xdr:row>
      <xdr:rowOff>82159</xdr:rowOff>
    </xdr:from>
    <xdr:to>
      <xdr:col>7</xdr:col>
      <xdr:colOff>88345</xdr:colOff>
      <xdr:row>17</xdr:row>
      <xdr:rowOff>62454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68649" y="2615809"/>
          <a:ext cx="734496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จ่าย</a:t>
          </a:r>
        </a:p>
        <a:p>
          <a:pPr algn="ctr"/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ถุงเงินสาขา</a:t>
          </a:r>
        </a:p>
      </xdr:txBody>
    </xdr:sp>
    <xdr:clientData/>
  </xdr:twoCellAnchor>
  <xdr:twoCellAnchor>
    <xdr:from>
      <xdr:col>7</xdr:col>
      <xdr:colOff>145801</xdr:colOff>
      <xdr:row>15</xdr:row>
      <xdr:rowOff>162794</xdr:rowOff>
    </xdr:from>
    <xdr:to>
      <xdr:col>7</xdr:col>
      <xdr:colOff>573095</xdr:colOff>
      <xdr:row>15</xdr:row>
      <xdr:rowOff>162794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4260601" y="2877419"/>
          <a:ext cx="427294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511898</xdr:colOff>
      <xdr:row>14</xdr:row>
      <xdr:rowOff>86344</xdr:rowOff>
    </xdr:from>
    <xdr:to>
      <xdr:col>5</xdr:col>
      <xdr:colOff>390676</xdr:colOff>
      <xdr:row>15</xdr:row>
      <xdr:rowOff>166979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569298" y="2619994"/>
          <a:ext cx="564578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Fit / New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362628</xdr:colOff>
      <xdr:row>15</xdr:row>
      <xdr:rowOff>162794</xdr:rowOff>
    </xdr:from>
    <xdr:to>
      <xdr:col>5</xdr:col>
      <xdr:colOff>684828</xdr:colOff>
      <xdr:row>15</xdr:row>
      <xdr:rowOff>162794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2420028" y="2877419"/>
          <a:ext cx="1008000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534629</xdr:colOff>
      <xdr:row>27</xdr:row>
      <xdr:rowOff>121867</xdr:rowOff>
    </xdr:from>
    <xdr:to>
      <xdr:col>11</xdr:col>
      <xdr:colOff>140897</xdr:colOff>
      <xdr:row>29</xdr:row>
      <xdr:rowOff>21527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6706829" y="5008192"/>
          <a:ext cx="292068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Fit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5</xdr:col>
      <xdr:colOff>588915</xdr:colOff>
      <xdr:row>28</xdr:row>
      <xdr:rowOff>53093</xdr:rowOff>
    </xdr:from>
    <xdr:to>
      <xdr:col>7</xdr:col>
      <xdr:colOff>338135</xdr:colOff>
      <xdr:row>32</xdr:row>
      <xdr:rowOff>67857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332115" y="5120393"/>
          <a:ext cx="1120820" cy="73866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เตรียมธนบัตร </a:t>
          </a:r>
          <a:endParaRPr lang="en-US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เพื่อนำเข้านับคัด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(จัดเรียงหัวธนบัตร)</a:t>
          </a:r>
        </a:p>
      </xdr:txBody>
    </xdr:sp>
    <xdr:clientData/>
  </xdr:twoCellAnchor>
  <xdr:twoCellAnchor>
    <xdr:from>
      <xdr:col>8</xdr:col>
      <xdr:colOff>125027</xdr:colOff>
      <xdr:row>28</xdr:row>
      <xdr:rowOff>41264</xdr:rowOff>
    </xdr:from>
    <xdr:to>
      <xdr:col>10</xdr:col>
      <xdr:colOff>217289</xdr:colOff>
      <xdr:row>32</xdr:row>
      <xdr:rowOff>56028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4925627" y="5108564"/>
          <a:ext cx="1463862" cy="73866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นับคัดธนบัตร กระทบยอด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คัดกรองธนบัตรปลอม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จากธนบัตร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Reject</a:t>
          </a:r>
        </a:p>
      </xdr:txBody>
    </xdr:sp>
    <xdr:clientData/>
  </xdr:twoCellAnchor>
  <xdr:twoCellAnchor>
    <xdr:from>
      <xdr:col>4</xdr:col>
      <xdr:colOff>445318</xdr:colOff>
      <xdr:row>29</xdr:row>
      <xdr:rowOff>15166</xdr:rowOff>
    </xdr:from>
    <xdr:to>
      <xdr:col>5</xdr:col>
      <xdr:colOff>549897</xdr:colOff>
      <xdr:row>29</xdr:row>
      <xdr:rowOff>15166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2502718" y="5263441"/>
          <a:ext cx="790379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619690</xdr:colOff>
      <xdr:row>19</xdr:row>
      <xdr:rowOff>113061</xdr:rowOff>
    </xdr:from>
    <xdr:to>
      <xdr:col>4</xdr:col>
      <xdr:colOff>543672</xdr:colOff>
      <xdr:row>22</xdr:row>
      <xdr:rowOff>93356</xdr:rowOff>
    </xdr:to>
    <xdr:sp macro="" textlink="">
      <xdr:nvSpPr>
        <xdr:cNvPr id="47" name="TextBox 5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305490" y="3551586"/>
          <a:ext cx="1295582" cy="5232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ถอด </a:t>
          </a:r>
          <a:endParaRPr lang="en-US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</a:t>
          </a:r>
        </a:p>
      </xdr:txBody>
    </xdr:sp>
    <xdr:clientData/>
  </xdr:twoCellAnchor>
  <xdr:twoCellAnchor>
    <xdr:from>
      <xdr:col>2</xdr:col>
      <xdr:colOff>606674</xdr:colOff>
      <xdr:row>22</xdr:row>
      <xdr:rowOff>67975</xdr:rowOff>
    </xdr:from>
    <xdr:to>
      <xdr:col>4</xdr:col>
      <xdr:colOff>474975</xdr:colOff>
      <xdr:row>25</xdr:row>
      <xdr:rowOff>48270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92474" y="4049425"/>
          <a:ext cx="1239901" cy="5232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บรรจุ</a:t>
          </a:r>
          <a:endParaRPr lang="en-US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216273</xdr:colOff>
      <xdr:row>20</xdr:row>
      <xdr:rowOff>141373</xdr:rowOff>
    </xdr:from>
    <xdr:to>
      <xdr:col>5</xdr:col>
      <xdr:colOff>610473</xdr:colOff>
      <xdr:row>20</xdr:row>
      <xdr:rowOff>141373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2273673" y="3760873"/>
          <a:ext cx="108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216273</xdr:colOff>
      <xdr:row>24</xdr:row>
      <xdr:rowOff>45742</xdr:rowOff>
    </xdr:from>
    <xdr:to>
      <xdr:col>5</xdr:col>
      <xdr:colOff>610473</xdr:colOff>
      <xdr:row>24</xdr:row>
      <xdr:rowOff>45742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2273673" y="4389142"/>
          <a:ext cx="1080000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260636</xdr:colOff>
      <xdr:row>11</xdr:row>
      <xdr:rowOff>43470</xdr:rowOff>
    </xdr:from>
    <xdr:to>
      <xdr:col>4</xdr:col>
      <xdr:colOff>310700</xdr:colOff>
      <xdr:row>14</xdr:row>
      <xdr:rowOff>23765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946436" y="2034195"/>
          <a:ext cx="1421664" cy="5232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รับเงินจาก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สาขา ธพ.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บรรจุเงินลงถุง รัด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Seal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2</xdr:col>
      <xdr:colOff>278634</xdr:colOff>
      <xdr:row>14</xdr:row>
      <xdr:rowOff>20577</xdr:rowOff>
    </xdr:from>
    <xdr:to>
      <xdr:col>4</xdr:col>
      <xdr:colOff>307490</xdr:colOff>
      <xdr:row>17</xdr:row>
      <xdr:rowOff>872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964434" y="2554227"/>
          <a:ext cx="1400456" cy="5232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ส่งมอบเงิน และ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Confirm 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ร่วมกับสาขา ธพ.</a:t>
          </a:r>
        </a:p>
      </xdr:txBody>
    </xdr:sp>
    <xdr:clientData/>
  </xdr:twoCellAnchor>
  <xdr:twoCellAnchor>
    <xdr:from>
      <xdr:col>5</xdr:col>
      <xdr:colOff>567773</xdr:colOff>
      <xdr:row>19</xdr:row>
      <xdr:rowOff>60738</xdr:rowOff>
    </xdr:from>
    <xdr:to>
      <xdr:col>7</xdr:col>
      <xdr:colOff>42880</xdr:colOff>
      <xdr:row>22</xdr:row>
      <xdr:rowOff>41033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310973" y="3499263"/>
          <a:ext cx="846707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</a:t>
          </a:r>
        </a:p>
        <a:p>
          <a:pPr algn="ctr"/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กระเป๋า </a:t>
          </a:r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ATM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</a:p>
      </xdr:txBody>
    </xdr:sp>
    <xdr:clientData/>
  </xdr:twoCellAnchor>
  <xdr:twoCellAnchor>
    <xdr:from>
      <xdr:col>4</xdr:col>
      <xdr:colOff>524445</xdr:colOff>
      <xdr:row>22</xdr:row>
      <xdr:rowOff>121409</xdr:rowOff>
    </xdr:from>
    <xdr:to>
      <xdr:col>5</xdr:col>
      <xdr:colOff>403223</xdr:colOff>
      <xdr:row>24</xdr:row>
      <xdr:rowOff>21069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2581845" y="4102859"/>
          <a:ext cx="564578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Fit / New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588263</xdr:colOff>
      <xdr:row>19</xdr:row>
      <xdr:rowOff>111583</xdr:rowOff>
    </xdr:from>
    <xdr:to>
      <xdr:col>5</xdr:col>
      <xdr:colOff>375669</xdr:colOff>
      <xdr:row>21</xdr:row>
      <xdr:rowOff>11243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2645663" y="3550108"/>
          <a:ext cx="473206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Unsort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7</xdr:col>
      <xdr:colOff>383946</xdr:colOff>
      <xdr:row>19</xdr:row>
      <xdr:rowOff>60738</xdr:rowOff>
    </xdr:from>
    <xdr:to>
      <xdr:col>9</xdr:col>
      <xdr:colOff>25764</xdr:colOff>
      <xdr:row>22</xdr:row>
      <xdr:rowOff>41033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4498746" y="3499263"/>
          <a:ext cx="1013418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ตัด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Seal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กระเป๋า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 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11</xdr:col>
      <xdr:colOff>574147</xdr:colOff>
      <xdr:row>19</xdr:row>
      <xdr:rowOff>60738</xdr:rowOff>
    </xdr:from>
    <xdr:to>
      <xdr:col>13</xdr:col>
      <xdr:colOff>520537</xdr:colOff>
      <xdr:row>22</xdr:row>
      <xdr:rowOff>41033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7432147" y="3499263"/>
          <a:ext cx="1317990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จัดเก็บเงินที่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Reconcile</a:t>
          </a:r>
        </a:p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แล้วแยกตาม ธพ.</a:t>
          </a:r>
        </a:p>
      </xdr:txBody>
    </xdr:sp>
    <xdr:clientData/>
  </xdr:twoCellAnchor>
  <xdr:twoCellAnchor>
    <xdr:from>
      <xdr:col>9</xdr:col>
      <xdr:colOff>283617</xdr:colOff>
      <xdr:row>19</xdr:row>
      <xdr:rowOff>60738</xdr:rowOff>
    </xdr:from>
    <xdr:to>
      <xdr:col>11</xdr:col>
      <xdr:colOff>231609</xdr:colOff>
      <xdr:row>22</xdr:row>
      <xdr:rowOff>41033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5770017" y="3499263"/>
          <a:ext cx="1319592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ถอดเงินจาก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 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Reconcile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ยอด</a:t>
          </a:r>
        </a:p>
      </xdr:txBody>
    </xdr:sp>
    <xdr:clientData/>
  </xdr:twoCellAnchor>
  <xdr:twoCellAnchor>
    <xdr:from>
      <xdr:col>9</xdr:col>
      <xdr:colOff>240845</xdr:colOff>
      <xdr:row>22</xdr:row>
      <xdr:rowOff>146082</xdr:rowOff>
    </xdr:from>
    <xdr:to>
      <xdr:col>11</xdr:col>
      <xdr:colOff>142350</xdr:colOff>
      <xdr:row>25</xdr:row>
      <xdr:rowOff>126377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5727245" y="4127532"/>
          <a:ext cx="1273105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บรรจุเงินลง </a:t>
          </a:r>
          <a:endParaRPr lang="en-US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กระเป๋า </a:t>
          </a:r>
        </a:p>
      </xdr:txBody>
    </xdr:sp>
    <xdr:clientData/>
  </xdr:twoCellAnchor>
  <xdr:twoCellAnchor>
    <xdr:from>
      <xdr:col>7</xdr:col>
      <xdr:colOff>350274</xdr:colOff>
      <xdr:row>22</xdr:row>
      <xdr:rowOff>146082</xdr:rowOff>
    </xdr:from>
    <xdr:to>
      <xdr:col>8</xdr:col>
      <xdr:colOff>560873</xdr:colOff>
      <xdr:row>25</xdr:row>
      <xdr:rowOff>126377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4465074" y="4127532"/>
          <a:ext cx="896399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Seal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กระเป๋า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 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5</xdr:col>
      <xdr:colOff>554757</xdr:colOff>
      <xdr:row>22</xdr:row>
      <xdr:rowOff>146082</xdr:rowOff>
    </xdr:from>
    <xdr:to>
      <xdr:col>7</xdr:col>
      <xdr:colOff>29864</xdr:colOff>
      <xdr:row>25</xdr:row>
      <xdr:rowOff>126377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3297957" y="4127532"/>
          <a:ext cx="846707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จ่าย</a:t>
          </a:r>
        </a:p>
        <a:p>
          <a:pPr algn="ctr"/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กระเป๋า </a:t>
          </a:r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ATM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</a:p>
      </xdr:txBody>
    </xdr:sp>
    <xdr:clientData/>
  </xdr:twoCellAnchor>
  <xdr:twoCellAnchor>
    <xdr:from>
      <xdr:col>6</xdr:col>
      <xdr:colOff>684033</xdr:colOff>
      <xdr:row>20</xdr:row>
      <xdr:rowOff>141373</xdr:rowOff>
    </xdr:from>
    <xdr:to>
      <xdr:col>7</xdr:col>
      <xdr:colOff>358233</xdr:colOff>
      <xdr:row>20</xdr:row>
      <xdr:rowOff>141373</xdr:rowOff>
    </xdr:to>
    <xdr:cxnSp macro="">
      <xdr:nvCxnSpPr>
        <xdr:cNvPr id="62" name="Straight Arrow Connector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4113033" y="3760873"/>
          <a:ext cx="36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639277</xdr:colOff>
      <xdr:row>20</xdr:row>
      <xdr:rowOff>141373</xdr:rowOff>
    </xdr:from>
    <xdr:to>
      <xdr:col>9</xdr:col>
      <xdr:colOff>313477</xdr:colOff>
      <xdr:row>20</xdr:row>
      <xdr:rowOff>141373</xdr:rowOff>
    </xdr:to>
    <xdr:cxnSp macro="">
      <xdr:nvCxnSpPr>
        <xdr:cNvPr id="63" name="Straight Arrow Connector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5439877" y="3760873"/>
          <a:ext cx="36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181349</xdr:colOff>
      <xdr:row>20</xdr:row>
      <xdr:rowOff>141373</xdr:rowOff>
    </xdr:from>
    <xdr:to>
      <xdr:col>11</xdr:col>
      <xdr:colOff>541349</xdr:colOff>
      <xdr:row>20</xdr:row>
      <xdr:rowOff>141373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>
          <a:off x="7039349" y="3760873"/>
          <a:ext cx="36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684033</xdr:colOff>
      <xdr:row>24</xdr:row>
      <xdr:rowOff>45742</xdr:rowOff>
    </xdr:from>
    <xdr:to>
      <xdr:col>7</xdr:col>
      <xdr:colOff>358233</xdr:colOff>
      <xdr:row>24</xdr:row>
      <xdr:rowOff>45742</xdr:rowOff>
    </xdr:to>
    <xdr:cxnSp macro="">
      <xdr:nvCxnSpPr>
        <xdr:cNvPr id="65" name="Straight Arrow Connector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CxnSpPr/>
      </xdr:nvCxnSpPr>
      <xdr:spPr>
        <a:xfrm>
          <a:off x="4113033" y="4389142"/>
          <a:ext cx="360000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568656</xdr:colOff>
      <xdr:row>24</xdr:row>
      <xdr:rowOff>45742</xdr:rowOff>
    </xdr:from>
    <xdr:to>
      <xdr:col>9</xdr:col>
      <xdr:colOff>242856</xdr:colOff>
      <xdr:row>24</xdr:row>
      <xdr:rowOff>45742</xdr:rowOff>
    </xdr:to>
    <xdr:cxnSp macro="">
      <xdr:nvCxnSpPr>
        <xdr:cNvPr id="66" name="Straight Arrow Connector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>
          <a:off x="5369256" y="4389142"/>
          <a:ext cx="360000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445318</xdr:colOff>
      <xdr:row>31</xdr:row>
      <xdr:rowOff>139108</xdr:rowOff>
    </xdr:from>
    <xdr:to>
      <xdr:col>5</xdr:col>
      <xdr:colOff>549897</xdr:colOff>
      <xdr:row>31</xdr:row>
      <xdr:rowOff>139108</xdr:rowOff>
    </xdr:to>
    <xdr:cxnSp macro="">
      <xdr:nvCxnSpPr>
        <xdr:cNvPr id="67" name="Straight Arrow Connector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2502718" y="5749333"/>
          <a:ext cx="790379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391084</xdr:colOff>
      <xdr:row>30</xdr:row>
      <xdr:rowOff>63826</xdr:rowOff>
    </xdr:from>
    <xdr:to>
      <xdr:col>8</xdr:col>
      <xdr:colOff>65284</xdr:colOff>
      <xdr:row>30</xdr:row>
      <xdr:rowOff>63826</xdr:rowOff>
    </xdr:to>
    <xdr:cxnSp macro="">
      <xdr:nvCxnSpPr>
        <xdr:cNvPr id="68" name="Straight Arrow Connector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4505884" y="5493076"/>
          <a:ext cx="36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257612</xdr:colOff>
      <xdr:row>29</xdr:row>
      <xdr:rowOff>15166</xdr:rowOff>
    </xdr:from>
    <xdr:to>
      <xdr:col>11</xdr:col>
      <xdr:colOff>471812</xdr:colOff>
      <xdr:row>29</xdr:row>
      <xdr:rowOff>15166</xdr:rowOff>
    </xdr:to>
    <xdr:cxnSp macro="">
      <xdr:nvCxnSpPr>
        <xdr:cNvPr id="69" name="Straight Arrow Connector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>
          <a:off x="6429812" y="5263441"/>
          <a:ext cx="90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349680</xdr:colOff>
      <xdr:row>12</xdr:row>
      <xdr:rowOff>106602</xdr:rowOff>
    </xdr:from>
    <xdr:to>
      <xdr:col>10</xdr:col>
      <xdr:colOff>174078</xdr:colOff>
      <xdr:row>12</xdr:row>
      <xdr:rowOff>106602</xdr:rowOff>
    </xdr:to>
    <xdr:cxnSp macro="">
      <xdr:nvCxnSpPr>
        <xdr:cNvPr id="70" name="Straight Arrow Connector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5836080" y="2278302"/>
          <a:ext cx="510198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262169</xdr:colOff>
      <xdr:row>7</xdr:row>
      <xdr:rowOff>171252</xdr:rowOff>
    </xdr:from>
    <xdr:to>
      <xdr:col>10</xdr:col>
      <xdr:colOff>55709</xdr:colOff>
      <xdr:row>7</xdr:row>
      <xdr:rowOff>172535</xdr:rowOff>
    </xdr:to>
    <xdr:cxnSp macro="">
      <xdr:nvCxnSpPr>
        <xdr:cNvPr id="71" name="Straight Arrow Connector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CxnSpPr/>
      </xdr:nvCxnSpPr>
      <xdr:spPr>
        <a:xfrm flipV="1">
          <a:off x="5748569" y="1438077"/>
          <a:ext cx="479340" cy="1283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181349</xdr:colOff>
      <xdr:row>7</xdr:row>
      <xdr:rowOff>171892</xdr:rowOff>
    </xdr:from>
    <xdr:to>
      <xdr:col>12</xdr:col>
      <xdr:colOff>335973</xdr:colOff>
      <xdr:row>7</xdr:row>
      <xdr:rowOff>171892</xdr:rowOff>
    </xdr:to>
    <xdr:cxnSp macro="">
      <xdr:nvCxnSpPr>
        <xdr:cNvPr id="72" name="Straight Arrow Connector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>
          <a:off x="7039349" y="1438717"/>
          <a:ext cx="840424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380106</xdr:colOff>
      <xdr:row>7</xdr:row>
      <xdr:rowOff>18004</xdr:rowOff>
    </xdr:from>
    <xdr:to>
      <xdr:col>13</xdr:col>
      <xdr:colOff>650017</xdr:colOff>
      <xdr:row>8</xdr:row>
      <xdr:rowOff>144806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7923906" y="1284829"/>
          <a:ext cx="955711" cy="307777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solidFill>
                <a:srgbClr val="0070C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ห้องมั่นคง ธปท.</a:t>
          </a:r>
        </a:p>
      </xdr:txBody>
    </xdr:sp>
    <xdr:clientData/>
  </xdr:twoCellAnchor>
  <xdr:twoCellAnchor>
    <xdr:from>
      <xdr:col>10</xdr:col>
      <xdr:colOff>181965</xdr:colOff>
      <xdr:row>5</xdr:row>
      <xdr:rowOff>68817</xdr:rowOff>
    </xdr:from>
    <xdr:to>
      <xdr:col>12</xdr:col>
      <xdr:colOff>335973</xdr:colOff>
      <xdr:row>5</xdr:row>
      <xdr:rowOff>68817</xdr:rowOff>
    </xdr:to>
    <xdr:cxnSp macro="">
      <xdr:nvCxnSpPr>
        <xdr:cNvPr id="74" name="Straight Arrow Connector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>
          <a:off x="6354165" y="973692"/>
          <a:ext cx="1525608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380106</xdr:colOff>
      <xdr:row>4</xdr:row>
      <xdr:rowOff>95904</xdr:rowOff>
    </xdr:from>
    <xdr:to>
      <xdr:col>13</xdr:col>
      <xdr:colOff>650017</xdr:colOff>
      <xdr:row>6</xdr:row>
      <xdr:rowOff>41731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7923906" y="819804"/>
          <a:ext cx="955711" cy="307777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solidFill>
                <a:srgbClr val="0070C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ห้องมั่นคง ธปท.</a:t>
          </a:r>
        </a:p>
      </xdr:txBody>
    </xdr:sp>
    <xdr:clientData/>
  </xdr:twoCellAnchor>
  <xdr:twoCellAnchor>
    <xdr:from>
      <xdr:col>10</xdr:col>
      <xdr:colOff>147753</xdr:colOff>
      <xdr:row>11</xdr:row>
      <xdr:rowOff>25967</xdr:rowOff>
    </xdr:from>
    <xdr:to>
      <xdr:col>11</xdr:col>
      <xdr:colOff>557125</xdr:colOff>
      <xdr:row>14</xdr:row>
      <xdr:rowOff>6262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6319953" y="2016692"/>
          <a:ext cx="1095172" cy="523220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นับคัดธบัตร </a:t>
          </a: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ห้องมั่นคง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10</xdr:col>
      <xdr:colOff>180594</xdr:colOff>
      <xdr:row>14</xdr:row>
      <xdr:rowOff>82159</xdr:rowOff>
    </xdr:from>
    <xdr:to>
      <xdr:col>11</xdr:col>
      <xdr:colOff>589966</xdr:colOff>
      <xdr:row>17</xdr:row>
      <xdr:rowOff>62454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6352794" y="2615809"/>
          <a:ext cx="1095172" cy="523220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นับคัดธบัตร</a:t>
          </a: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ห้องมั่นคง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11</xdr:col>
      <xdr:colOff>509258</xdr:colOff>
      <xdr:row>27</xdr:row>
      <xdr:rowOff>7784</xdr:rowOff>
    </xdr:from>
    <xdr:to>
      <xdr:col>13</xdr:col>
      <xdr:colOff>617550</xdr:colOff>
      <xdr:row>31</xdr:row>
      <xdr:rowOff>22548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7367258" y="4894109"/>
          <a:ext cx="1479892" cy="738664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ห้องมั่นคง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บรรจุกล่อง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e-Machine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3. เตรียมเงินสาขา</a:t>
          </a:r>
        </a:p>
      </xdr:txBody>
    </xdr:sp>
    <xdr:clientData/>
  </xdr:twoCellAnchor>
  <xdr:twoCellAnchor>
    <xdr:from>
      <xdr:col>2</xdr:col>
      <xdr:colOff>389238</xdr:colOff>
      <xdr:row>27</xdr:row>
      <xdr:rowOff>115506</xdr:rowOff>
    </xdr:from>
    <xdr:to>
      <xdr:col>4</xdr:col>
      <xdr:colOff>451044</xdr:colOff>
      <xdr:row>30</xdr:row>
      <xdr:rowOff>95801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1075038" y="5001831"/>
          <a:ext cx="1433406" cy="523220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ถอดกล่อง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e-Machine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r"/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เตรียมเงินสาขา</a:t>
          </a:r>
        </a:p>
      </xdr:txBody>
    </xdr:sp>
    <xdr:clientData/>
  </xdr:twoCellAnchor>
  <xdr:twoCellAnchor>
    <xdr:from>
      <xdr:col>3</xdr:col>
      <xdr:colOff>176655</xdr:colOff>
      <xdr:row>30</xdr:row>
      <xdr:rowOff>166195</xdr:rowOff>
    </xdr:from>
    <xdr:to>
      <xdr:col>4</xdr:col>
      <xdr:colOff>446566</xdr:colOff>
      <xdr:row>32</xdr:row>
      <xdr:rowOff>112022</xdr:rowOff>
    </xdr:to>
    <xdr:sp macro="" textlink="">
      <xdr:nvSpPr>
        <xdr:cNvPr id="80" name="Rectangl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1548255" y="5595445"/>
          <a:ext cx="955711" cy="307777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solidFill>
                <a:srgbClr val="0070C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ห้องมั่นคง ธปท.</a:t>
          </a:r>
        </a:p>
      </xdr:txBody>
    </xdr:sp>
    <xdr:clientData/>
  </xdr:twoCellAnchor>
  <xdr:twoCellAnchor>
    <xdr:from>
      <xdr:col>11</xdr:col>
      <xdr:colOff>138068</xdr:colOff>
      <xdr:row>24</xdr:row>
      <xdr:rowOff>45742</xdr:rowOff>
    </xdr:from>
    <xdr:to>
      <xdr:col>11</xdr:col>
      <xdr:colOff>660830</xdr:colOff>
      <xdr:row>24</xdr:row>
      <xdr:rowOff>45742</xdr:rowOff>
    </xdr:to>
    <xdr:cxnSp macro="">
      <xdr:nvCxnSpPr>
        <xdr:cNvPr id="81" name="Straight Arrow Connector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/>
      </xdr:nvCxnSpPr>
      <xdr:spPr>
        <a:xfrm flipH="1">
          <a:off x="6996068" y="4389142"/>
          <a:ext cx="522762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89323</xdr:colOff>
      <xdr:row>22</xdr:row>
      <xdr:rowOff>146082</xdr:rowOff>
    </xdr:from>
    <xdr:to>
      <xdr:col>13</xdr:col>
      <xdr:colOff>498695</xdr:colOff>
      <xdr:row>25</xdr:row>
      <xdr:rowOff>126377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7633123" y="4127532"/>
          <a:ext cx="1095172" cy="523220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นับคัดธบัตร</a:t>
          </a: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ห้องมั่นคง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14</xdr:col>
      <xdr:colOff>325029</xdr:colOff>
      <xdr:row>4</xdr:row>
      <xdr:rowOff>34598</xdr:rowOff>
    </xdr:from>
    <xdr:to>
      <xdr:col>18</xdr:col>
      <xdr:colOff>530587</xdr:colOff>
      <xdr:row>12</xdr:row>
      <xdr:rowOff>64126</xdr:rowOff>
    </xdr:to>
    <xdr:sp macro="" textlink="">
      <xdr:nvSpPr>
        <xdr:cNvPr id="83" name="TextBox 96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9240429" y="758498"/>
          <a:ext cx="2948758" cy="147732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6700" indent="-266700">
            <a:buFont typeface="+mj-lt"/>
            <a:buAutoNum type="arabicPeriod"/>
          </a:pP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บริหารคลังสำหรับเงิน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: 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นำธนบัตร เข้า-ออก </a:t>
          </a:r>
          <a:b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</a:b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จากห้องมั่นคง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 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พักก่อนนำไปดำเนินการต่อ</a:t>
          </a:r>
        </a:p>
        <a:p>
          <a:pPr marL="266700" indent="-266700">
            <a:buFont typeface="+mj-lt"/>
            <a:buAutoNum type="arabicPeriod"/>
          </a:pP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รวบรวมคำสั่งเบิกธนบัตรใหม่ / ดี (ถอน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CA) </a:t>
          </a:r>
          <a:b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</a:b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ก่อนส่ง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Order 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ธปท. เป็น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Bulk</a:t>
          </a:r>
        </a:p>
        <a:p>
          <a:pPr marL="266700" indent="-266700">
            <a:buFont typeface="+mj-lt"/>
            <a:buAutoNum type="arabicPeriod"/>
          </a:pP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รับธนบัตรใหม่/ดี จาก </a:t>
          </a:r>
          <a:r>
            <a:rPr lang="th-TH" sz="1500">
              <a:solidFill>
                <a:srgbClr val="0070C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ห้องมั่นคง ธปท.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</a:p>
        <a:p>
          <a:pPr marL="266700" indent="-266700">
            <a:buFont typeface="+mj-lt"/>
            <a:buAutoNum type="arabicPeriod"/>
          </a:pP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ค่าประกันเงินในห้องมั่นคง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 </a:t>
          </a:r>
          <a:endParaRPr lang="th-TH" sz="1500">
            <a:solidFill>
              <a:srgbClr val="FF0000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13</xdr:col>
      <xdr:colOff>497402</xdr:colOff>
      <xdr:row>20</xdr:row>
      <xdr:rowOff>141373</xdr:rowOff>
    </xdr:from>
    <xdr:to>
      <xdr:col>14</xdr:col>
      <xdr:colOff>321800</xdr:colOff>
      <xdr:row>20</xdr:row>
      <xdr:rowOff>141373</xdr:rowOff>
    </xdr:to>
    <xdr:cxnSp macro="">
      <xdr:nvCxnSpPr>
        <xdr:cNvPr id="84" name="Straight Arrow Connector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CxnSpPr/>
      </xdr:nvCxnSpPr>
      <xdr:spPr>
        <a:xfrm>
          <a:off x="8727002" y="3760873"/>
          <a:ext cx="510198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357763</xdr:colOff>
      <xdr:row>19</xdr:row>
      <xdr:rowOff>60738</xdr:rowOff>
    </xdr:from>
    <xdr:to>
      <xdr:col>16</xdr:col>
      <xdr:colOff>81335</xdr:colOff>
      <xdr:row>22</xdr:row>
      <xdr:rowOff>41033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9273163" y="3499263"/>
          <a:ext cx="1095172" cy="523220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นับคัดธบัตร </a:t>
          </a: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ห้องมั่นคง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10</xdr:col>
      <xdr:colOff>378785</xdr:colOff>
      <xdr:row>30</xdr:row>
      <xdr:rowOff>92519</xdr:rowOff>
    </xdr:from>
    <xdr:to>
      <xdr:col>11</xdr:col>
      <xdr:colOff>387406</xdr:colOff>
      <xdr:row>31</xdr:row>
      <xdr:rowOff>173154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6550985" y="5521769"/>
          <a:ext cx="694421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Unfit/Reject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10</xdr:col>
      <xdr:colOff>257612</xdr:colOff>
      <xdr:row>31</xdr:row>
      <xdr:rowOff>139108</xdr:rowOff>
    </xdr:from>
    <xdr:to>
      <xdr:col>11</xdr:col>
      <xdr:colOff>471812</xdr:colOff>
      <xdr:row>31</xdr:row>
      <xdr:rowOff>139108</xdr:rowOff>
    </xdr:to>
    <xdr:cxnSp macro="">
      <xdr:nvCxnSpPr>
        <xdr:cNvPr id="87" name="Straight Arrow Connector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CxnSpPr/>
      </xdr:nvCxnSpPr>
      <xdr:spPr>
        <a:xfrm>
          <a:off x="6429812" y="5749333"/>
          <a:ext cx="90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505375</xdr:colOff>
      <xdr:row>30</xdr:row>
      <xdr:rowOff>166195</xdr:rowOff>
    </xdr:from>
    <xdr:to>
      <xdr:col>12</xdr:col>
      <xdr:colOff>348887</xdr:colOff>
      <xdr:row>32</xdr:row>
      <xdr:rowOff>112022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7363375" y="5595445"/>
          <a:ext cx="529312" cy="307777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solidFill>
                <a:srgbClr val="0070C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ทำลาย</a:t>
          </a:r>
        </a:p>
      </xdr:txBody>
    </xdr:sp>
    <xdr:clientData/>
  </xdr:twoCellAnchor>
  <xdr:twoCellAnchor>
    <xdr:from>
      <xdr:col>14</xdr:col>
      <xdr:colOff>167640</xdr:colOff>
      <xdr:row>2</xdr:row>
      <xdr:rowOff>0</xdr:rowOff>
    </xdr:from>
    <xdr:to>
      <xdr:col>16</xdr:col>
      <xdr:colOff>277676</xdr:colOff>
      <xdr:row>4</xdr:row>
      <xdr:rowOff>7382</xdr:rowOff>
    </xdr:to>
    <xdr:sp macro="" textlink="">
      <xdr:nvSpPr>
        <xdr:cNvPr id="89" name="Rectangl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9083040" y="361950"/>
          <a:ext cx="1481636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ห้องมั่นคง </a:t>
          </a:r>
          <a:r>
            <a:rPr lang="en-US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endParaRPr lang="th-TH" sz="18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2</xdr:col>
      <xdr:colOff>468367</xdr:colOff>
      <xdr:row>19</xdr:row>
      <xdr:rowOff>16330</xdr:rowOff>
    </xdr:from>
    <xdr:to>
      <xdr:col>3</xdr:col>
      <xdr:colOff>90344</xdr:colOff>
      <xdr:row>25</xdr:row>
      <xdr:rowOff>170381</xdr:rowOff>
    </xdr:to>
    <xdr:sp macro="" textlink="">
      <xdr:nvSpPr>
        <xdr:cNvPr id="90" name="Rect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 rot="16200000">
          <a:off x="688105" y="3920917"/>
          <a:ext cx="1239901" cy="3077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M/A E-Machine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218505</xdr:colOff>
      <xdr:row>70</xdr:row>
      <xdr:rowOff>44475</xdr:rowOff>
    </xdr:from>
    <xdr:to>
      <xdr:col>2</xdr:col>
      <xdr:colOff>3277865</xdr:colOff>
      <xdr:row>75</xdr:row>
      <xdr:rowOff>3030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894" t="47200" r="53544" b="32500"/>
        <a:stretch/>
      </xdr:blipFill>
      <xdr:spPr>
        <a:xfrm>
          <a:off x="2989414" y="16773839"/>
          <a:ext cx="3059360" cy="1297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36"/>
  <sheetViews>
    <sheetView zoomScale="55" zoomScaleNormal="55" workbookViewId="0">
      <selection activeCell="E39" sqref="E39"/>
    </sheetView>
  </sheetViews>
  <sheetFormatPr defaultRowHeight="14" x14ac:dyDescent="0.3"/>
  <cols>
    <col min="1" max="1" width="6" customWidth="1"/>
    <col min="2" max="2" width="4.4140625" customWidth="1"/>
    <col min="20" max="20" width="3.4140625" customWidth="1"/>
  </cols>
  <sheetData>
    <row r="1" spans="1:21" ht="14.5" thickBot="1" x14ac:dyDescent="0.35">
      <c r="A1" s="229"/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</row>
    <row r="2" spans="1:21" x14ac:dyDescent="0.3">
      <c r="A2" s="229"/>
      <c r="B2" s="230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2"/>
      <c r="U2" s="229"/>
    </row>
    <row r="3" spans="1:21" x14ac:dyDescent="0.3">
      <c r="A3" s="229"/>
      <c r="B3" s="227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33"/>
      <c r="U3" s="229"/>
    </row>
    <row r="4" spans="1:21" x14ac:dyDescent="0.3">
      <c r="A4" s="229"/>
      <c r="B4" s="227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33"/>
      <c r="U4" s="229"/>
    </row>
    <row r="5" spans="1:21" x14ac:dyDescent="0.3">
      <c r="A5" s="229"/>
      <c r="B5" s="227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3"/>
      <c r="U5" s="229"/>
    </row>
    <row r="6" spans="1:21" x14ac:dyDescent="0.3">
      <c r="A6" s="229"/>
      <c r="B6" s="227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33"/>
      <c r="U6" s="229"/>
    </row>
    <row r="7" spans="1:21" x14ac:dyDescent="0.3">
      <c r="A7" s="229"/>
      <c r="B7" s="227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33"/>
      <c r="U7" s="229"/>
    </row>
    <row r="8" spans="1:21" x14ac:dyDescent="0.3">
      <c r="A8" s="229"/>
      <c r="B8" s="227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33"/>
      <c r="U8" s="229"/>
    </row>
    <row r="9" spans="1:21" x14ac:dyDescent="0.3">
      <c r="A9" s="229"/>
      <c r="B9" s="227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33"/>
      <c r="U9" s="229"/>
    </row>
    <row r="10" spans="1:21" x14ac:dyDescent="0.3">
      <c r="A10" s="229"/>
      <c r="B10" s="227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33"/>
      <c r="U10" s="229"/>
    </row>
    <row r="11" spans="1:21" x14ac:dyDescent="0.3">
      <c r="A11" s="229"/>
      <c r="B11" s="227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33"/>
      <c r="U11" s="229"/>
    </row>
    <row r="12" spans="1:21" x14ac:dyDescent="0.3">
      <c r="A12" s="229"/>
      <c r="B12" s="227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33"/>
      <c r="U12" s="229"/>
    </row>
    <row r="13" spans="1:21" x14ac:dyDescent="0.3">
      <c r="A13" s="229"/>
      <c r="B13" s="227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33"/>
      <c r="U13" s="229"/>
    </row>
    <row r="14" spans="1:21" x14ac:dyDescent="0.3">
      <c r="A14" s="229"/>
      <c r="B14" s="227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3"/>
      <c r="U14" s="229"/>
    </row>
    <row r="15" spans="1:21" x14ac:dyDescent="0.3">
      <c r="A15" s="229"/>
      <c r="B15" s="227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33"/>
      <c r="U15" s="229"/>
    </row>
    <row r="16" spans="1:21" x14ac:dyDescent="0.3">
      <c r="A16" s="229"/>
      <c r="B16" s="227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33"/>
      <c r="U16" s="229"/>
    </row>
    <row r="17" spans="1:21" x14ac:dyDescent="0.3">
      <c r="A17" s="229"/>
      <c r="B17" s="227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33"/>
      <c r="U17" s="229"/>
    </row>
    <row r="18" spans="1:21" x14ac:dyDescent="0.3">
      <c r="A18" s="229"/>
      <c r="B18" s="227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33"/>
      <c r="U18" s="229"/>
    </row>
    <row r="19" spans="1:21" x14ac:dyDescent="0.3">
      <c r="A19" s="229"/>
      <c r="B19" s="227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33"/>
      <c r="U19" s="229"/>
    </row>
    <row r="20" spans="1:21" x14ac:dyDescent="0.3">
      <c r="A20" s="229"/>
      <c r="B20" s="227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33"/>
      <c r="U20" s="229"/>
    </row>
    <row r="21" spans="1:21" x14ac:dyDescent="0.3">
      <c r="A21" s="229"/>
      <c r="B21" s="227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33"/>
      <c r="U21" s="229"/>
    </row>
    <row r="22" spans="1:21" x14ac:dyDescent="0.3">
      <c r="A22" s="229"/>
      <c r="B22" s="227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33"/>
      <c r="U22" s="229"/>
    </row>
    <row r="23" spans="1:21" x14ac:dyDescent="0.3">
      <c r="A23" s="229"/>
      <c r="B23" s="227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33"/>
      <c r="U23" s="229"/>
    </row>
    <row r="24" spans="1:21" x14ac:dyDescent="0.3">
      <c r="A24" s="229"/>
      <c r="B24" s="227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33"/>
      <c r="U24" s="229"/>
    </row>
    <row r="25" spans="1:21" x14ac:dyDescent="0.3">
      <c r="A25" s="229"/>
      <c r="B25" s="227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33"/>
      <c r="U25" s="229"/>
    </row>
    <row r="26" spans="1:21" x14ac:dyDescent="0.3">
      <c r="A26" s="229"/>
      <c r="B26" s="227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33"/>
      <c r="U26" s="229"/>
    </row>
    <row r="27" spans="1:21" x14ac:dyDescent="0.3">
      <c r="A27" s="229"/>
      <c r="B27" s="227"/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33"/>
      <c r="U27" s="229"/>
    </row>
    <row r="28" spans="1:21" x14ac:dyDescent="0.3">
      <c r="A28" s="229"/>
      <c r="B28" s="227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33"/>
      <c r="U28" s="229"/>
    </row>
    <row r="29" spans="1:21" x14ac:dyDescent="0.3">
      <c r="A29" s="229"/>
      <c r="B29" s="227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33"/>
      <c r="U29" s="229"/>
    </row>
    <row r="30" spans="1:21" x14ac:dyDescent="0.3">
      <c r="A30" s="229"/>
      <c r="B30" s="227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33"/>
      <c r="U30" s="229"/>
    </row>
    <row r="31" spans="1:21" x14ac:dyDescent="0.3">
      <c r="A31" s="229"/>
      <c r="B31" s="227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33"/>
      <c r="U31" s="229"/>
    </row>
    <row r="32" spans="1:21" x14ac:dyDescent="0.3">
      <c r="A32" s="229"/>
      <c r="B32" s="227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33"/>
      <c r="U32" s="229"/>
    </row>
    <row r="33" spans="1:21" x14ac:dyDescent="0.3">
      <c r="A33" s="229"/>
      <c r="B33" s="227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33"/>
      <c r="U33" s="229"/>
    </row>
    <row r="34" spans="1:21" x14ac:dyDescent="0.3">
      <c r="A34" s="229"/>
      <c r="B34" s="227"/>
      <c r="C34" s="229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33"/>
      <c r="U34" s="229"/>
    </row>
    <row r="35" spans="1:21" ht="14.5" thickBot="1" x14ac:dyDescent="0.35">
      <c r="A35" s="229"/>
      <c r="B35" s="228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5"/>
      <c r="U35" s="229"/>
    </row>
    <row r="36" spans="1:21" x14ac:dyDescent="0.3">
      <c r="A36" s="229"/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</row>
  </sheetData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I125"/>
  <sheetViews>
    <sheetView showGridLines="0" tabSelected="1" topLeftCell="A91" zoomScale="55" zoomScaleNormal="55" zoomScalePageLayoutView="55" workbookViewId="0">
      <selection activeCell="C104" sqref="C104:C114"/>
    </sheetView>
  </sheetViews>
  <sheetFormatPr defaultColWidth="8.83203125" defaultRowHeight="14" x14ac:dyDescent="0.3"/>
  <cols>
    <col min="1" max="1" width="5.1640625" style="1" customWidth="1"/>
    <col min="2" max="2" width="31.08203125" style="2" customWidth="1"/>
    <col min="3" max="3" width="65" style="1" customWidth="1"/>
    <col min="4" max="4" width="14.58203125" style="288" customWidth="1"/>
    <col min="5" max="5" width="14.4140625" style="330" customWidth="1"/>
    <col min="6" max="6" width="13.6640625" style="1" customWidth="1"/>
    <col min="7" max="8" width="15.1640625" style="2" customWidth="1"/>
    <col min="9" max="9" width="21.6640625" style="1" customWidth="1"/>
    <col min="10" max="16384" width="8.83203125" style="2"/>
  </cols>
  <sheetData>
    <row r="1" spans="1:9" ht="19.5" customHeight="1" thickBot="1" x14ac:dyDescent="0.35">
      <c r="A1" s="342" t="s">
        <v>194</v>
      </c>
    </row>
    <row r="2" spans="1:9" ht="20" customHeight="1" thickBot="1" x14ac:dyDescent="0.35">
      <c r="A2" s="457" t="s">
        <v>1</v>
      </c>
      <c r="B2" s="458"/>
      <c r="C2" s="458"/>
      <c r="D2" s="458"/>
      <c r="E2" s="458"/>
      <c r="F2" s="458"/>
      <c r="G2" s="458"/>
      <c r="H2" s="458"/>
      <c r="I2" s="459"/>
    </row>
    <row r="3" spans="1:9" ht="28.5" thickBot="1" x14ac:dyDescent="0.35">
      <c r="A3" s="460" t="s">
        <v>2</v>
      </c>
      <c r="B3" s="461"/>
      <c r="C3" s="289" t="s">
        <v>3</v>
      </c>
      <c r="D3" s="290" t="s">
        <v>4</v>
      </c>
      <c r="E3" s="331" t="s">
        <v>0</v>
      </c>
      <c r="F3" s="291" t="s">
        <v>5</v>
      </c>
      <c r="G3" s="292" t="s">
        <v>162</v>
      </c>
      <c r="H3" s="292" t="s">
        <v>163</v>
      </c>
      <c r="I3" s="293" t="s">
        <v>5</v>
      </c>
    </row>
    <row r="4" spans="1:9" x14ac:dyDescent="0.3">
      <c r="A4" s="449">
        <v>1</v>
      </c>
      <c r="B4" s="471" t="s">
        <v>136</v>
      </c>
      <c r="C4" s="412" t="s">
        <v>141</v>
      </c>
      <c r="D4" s="294" t="s">
        <v>132</v>
      </c>
      <c r="E4" s="366"/>
      <c r="F4" s="367" t="s">
        <v>7</v>
      </c>
      <c r="G4" s="345"/>
      <c r="H4" s="368"/>
      <c r="I4" s="369" t="s">
        <v>156</v>
      </c>
    </row>
    <row r="5" spans="1:9" x14ac:dyDescent="0.3">
      <c r="A5" s="450"/>
      <c r="B5" s="472"/>
      <c r="C5" s="413"/>
      <c r="D5" s="296" t="s">
        <v>133</v>
      </c>
      <c r="E5" s="333"/>
      <c r="F5" s="315" t="s">
        <v>7</v>
      </c>
      <c r="G5" s="370">
        <v>150000</v>
      </c>
      <c r="H5" s="371">
        <f>G5*1.07</f>
        <v>160500</v>
      </c>
      <c r="I5" s="350" t="s">
        <v>156</v>
      </c>
    </row>
    <row r="6" spans="1:9" ht="15" customHeight="1" thickBot="1" x14ac:dyDescent="0.35">
      <c r="A6" s="451"/>
      <c r="B6" s="473"/>
      <c r="C6" s="414"/>
      <c r="D6" s="365" t="s">
        <v>134</v>
      </c>
      <c r="E6" s="372"/>
      <c r="F6" s="354" t="s">
        <v>7</v>
      </c>
      <c r="G6" s="345"/>
      <c r="H6" s="355"/>
      <c r="I6" s="373" t="s">
        <v>156</v>
      </c>
    </row>
    <row r="7" spans="1:9" ht="15.9" customHeight="1" x14ac:dyDescent="0.3">
      <c r="A7" s="449">
        <v>2</v>
      </c>
      <c r="B7" s="435" t="s">
        <v>11</v>
      </c>
      <c r="C7" s="427" t="s">
        <v>195</v>
      </c>
      <c r="D7" s="298" t="s">
        <v>132</v>
      </c>
      <c r="E7" s="332">
        <v>8795</v>
      </c>
      <c r="F7" s="314" t="s">
        <v>7</v>
      </c>
      <c r="G7" s="368"/>
      <c r="H7" s="346"/>
      <c r="I7" s="347" t="s">
        <v>8</v>
      </c>
    </row>
    <row r="8" spans="1:9" ht="15.9" customHeight="1" x14ac:dyDescent="0.3">
      <c r="A8" s="450"/>
      <c r="B8" s="436"/>
      <c r="C8" s="428"/>
      <c r="D8" s="301" t="s">
        <v>133</v>
      </c>
      <c r="E8" s="333">
        <v>32000</v>
      </c>
      <c r="F8" s="315" t="s">
        <v>7</v>
      </c>
      <c r="G8" s="348"/>
      <c r="H8" s="349"/>
      <c r="I8" s="350" t="s">
        <v>8</v>
      </c>
    </row>
    <row r="9" spans="1:9" ht="15.9" customHeight="1" x14ac:dyDescent="0.3">
      <c r="A9" s="450"/>
      <c r="B9" s="436"/>
      <c r="C9" s="428"/>
      <c r="D9" s="284" t="s">
        <v>134</v>
      </c>
      <c r="E9" s="332">
        <v>70000</v>
      </c>
      <c r="F9" s="314" t="s">
        <v>7</v>
      </c>
      <c r="G9" s="345"/>
      <c r="H9" s="346"/>
      <c r="I9" s="374" t="s">
        <v>8</v>
      </c>
    </row>
    <row r="10" spans="1:9" ht="81.900000000000006" customHeight="1" x14ac:dyDescent="0.3">
      <c r="A10" s="375"/>
      <c r="B10" s="323"/>
      <c r="C10" s="462"/>
      <c r="D10" s="464"/>
      <c r="E10" s="465"/>
      <c r="F10" s="466"/>
      <c r="G10" s="345"/>
      <c r="H10" s="346"/>
      <c r="I10" s="374"/>
    </row>
    <row r="11" spans="1:9" ht="65.150000000000006" customHeight="1" thickBot="1" x14ac:dyDescent="0.35">
      <c r="A11" s="375"/>
      <c r="B11" s="323"/>
      <c r="C11" s="376" t="s">
        <v>196</v>
      </c>
      <c r="D11" s="467"/>
      <c r="E11" s="468"/>
      <c r="F11" s="469"/>
      <c r="G11" s="345"/>
      <c r="H11" s="346"/>
      <c r="I11" s="374"/>
    </row>
    <row r="12" spans="1:9" x14ac:dyDescent="0.3">
      <c r="A12" s="449">
        <v>3</v>
      </c>
      <c r="B12" s="435" t="s">
        <v>137</v>
      </c>
      <c r="C12" s="412" t="s">
        <v>12</v>
      </c>
      <c r="D12" s="298" t="s">
        <v>132</v>
      </c>
      <c r="E12" s="366">
        <v>0</v>
      </c>
      <c r="F12" s="377" t="s">
        <v>13</v>
      </c>
      <c r="G12" s="368"/>
      <c r="H12" s="378"/>
      <c r="I12" s="369" t="s">
        <v>14</v>
      </c>
    </row>
    <row r="13" spans="1:9" x14ac:dyDescent="0.3">
      <c r="A13" s="450"/>
      <c r="B13" s="436"/>
      <c r="C13" s="413"/>
      <c r="D13" s="301" t="s">
        <v>133</v>
      </c>
      <c r="E13" s="333">
        <v>2054</v>
      </c>
      <c r="F13" s="379" t="s">
        <v>13</v>
      </c>
      <c r="G13" s="348"/>
      <c r="H13" s="349"/>
      <c r="I13" s="350" t="s">
        <v>14</v>
      </c>
    </row>
    <row r="14" spans="1:9" ht="14.5" thickBot="1" x14ac:dyDescent="0.35">
      <c r="A14" s="451"/>
      <c r="B14" s="463"/>
      <c r="C14" s="414"/>
      <c r="D14" s="352" t="s">
        <v>134</v>
      </c>
      <c r="E14" s="353">
        <v>5468</v>
      </c>
      <c r="F14" s="380" t="s">
        <v>13</v>
      </c>
      <c r="G14" s="355"/>
      <c r="H14" s="356"/>
      <c r="I14" s="357" t="s">
        <v>14</v>
      </c>
    </row>
    <row r="15" spans="1:9" x14ac:dyDescent="0.3">
      <c r="A15" s="450">
        <v>4</v>
      </c>
      <c r="B15" s="447" t="s">
        <v>170</v>
      </c>
      <c r="C15" s="412" t="s">
        <v>171</v>
      </c>
      <c r="D15" s="298" t="s">
        <v>132</v>
      </c>
      <c r="E15" s="366">
        <v>0</v>
      </c>
      <c r="F15" s="367" t="s">
        <v>13</v>
      </c>
      <c r="G15" s="368"/>
      <c r="H15" s="368"/>
      <c r="I15" s="381" t="s">
        <v>14</v>
      </c>
    </row>
    <row r="16" spans="1:9" x14ac:dyDescent="0.3">
      <c r="A16" s="450"/>
      <c r="B16" s="436"/>
      <c r="C16" s="470"/>
      <c r="D16" s="301" t="s">
        <v>133</v>
      </c>
      <c r="E16" s="333">
        <v>2611</v>
      </c>
      <c r="F16" s="315" t="s">
        <v>13</v>
      </c>
      <c r="G16" s="348"/>
      <c r="H16" s="348"/>
      <c r="I16" s="382" t="s">
        <v>14</v>
      </c>
    </row>
    <row r="17" spans="1:9" ht="14.15" customHeight="1" x14ac:dyDescent="0.3">
      <c r="A17" s="450"/>
      <c r="B17" s="436"/>
      <c r="C17" s="470"/>
      <c r="D17" s="284" t="s">
        <v>134</v>
      </c>
      <c r="E17" s="332">
        <v>9558</v>
      </c>
      <c r="F17" s="314" t="s">
        <v>13</v>
      </c>
      <c r="G17" s="383"/>
      <c r="H17" s="383"/>
      <c r="I17" s="384" t="s">
        <v>14</v>
      </c>
    </row>
    <row r="18" spans="1:9" ht="117.65" customHeight="1" thickBot="1" x14ac:dyDescent="0.35">
      <c r="A18" s="450"/>
      <c r="B18" s="436"/>
      <c r="C18" s="470"/>
      <c r="D18" s="284"/>
      <c r="E18" s="332"/>
      <c r="F18" s="314"/>
      <c r="G18" s="345"/>
      <c r="H18" s="345"/>
      <c r="I18" s="385"/>
    </row>
    <row r="19" spans="1:9" ht="14" customHeight="1" x14ac:dyDescent="0.3">
      <c r="A19" s="449">
        <v>5</v>
      </c>
      <c r="B19" s="435" t="s">
        <v>15</v>
      </c>
      <c r="C19" s="427" t="s">
        <v>197</v>
      </c>
      <c r="D19" s="386" t="s">
        <v>175</v>
      </c>
      <c r="E19" s="387"/>
      <c r="F19" s="388"/>
      <c r="G19" s="389"/>
      <c r="H19" s="389"/>
      <c r="I19" s="390"/>
    </row>
    <row r="20" spans="1:9" ht="13.75" customHeight="1" x14ac:dyDescent="0.3">
      <c r="A20" s="450"/>
      <c r="B20" s="436"/>
      <c r="C20" s="428"/>
      <c r="D20" s="284" t="s">
        <v>132</v>
      </c>
      <c r="E20" s="344">
        <v>0</v>
      </c>
      <c r="F20" s="391" t="s">
        <v>13</v>
      </c>
      <c r="G20" s="345"/>
      <c r="H20" s="345"/>
      <c r="I20" s="384" t="s">
        <v>14</v>
      </c>
    </row>
    <row r="21" spans="1:9" x14ac:dyDescent="0.3">
      <c r="A21" s="450"/>
      <c r="B21" s="436"/>
      <c r="C21" s="428"/>
      <c r="D21" s="301" t="s">
        <v>133</v>
      </c>
      <c r="E21" s="333">
        <v>1278</v>
      </c>
      <c r="F21" s="379" t="s">
        <v>13</v>
      </c>
      <c r="G21" s="348"/>
      <c r="H21" s="348"/>
      <c r="I21" s="382" t="s">
        <v>14</v>
      </c>
    </row>
    <row r="22" spans="1:9" x14ac:dyDescent="0.3">
      <c r="A22" s="450"/>
      <c r="B22" s="436"/>
      <c r="C22" s="428"/>
      <c r="D22" s="316" t="s">
        <v>134</v>
      </c>
      <c r="E22" s="392">
        <v>3415</v>
      </c>
      <c r="F22" s="393" t="s">
        <v>13</v>
      </c>
      <c r="G22" s="394"/>
      <c r="H22" s="394"/>
      <c r="I22" s="395" t="s">
        <v>14</v>
      </c>
    </row>
    <row r="23" spans="1:9" x14ac:dyDescent="0.3">
      <c r="A23" s="450"/>
      <c r="B23" s="436"/>
      <c r="C23" s="428"/>
      <c r="D23" s="359" t="s">
        <v>176</v>
      </c>
      <c r="E23" s="338"/>
      <c r="F23" s="314"/>
      <c r="G23" s="396"/>
      <c r="H23" s="396"/>
      <c r="I23" s="374"/>
    </row>
    <row r="24" spans="1:9" x14ac:dyDescent="0.3">
      <c r="A24" s="450"/>
      <c r="B24" s="436"/>
      <c r="C24" s="428"/>
      <c r="D24" s="284" t="s">
        <v>132</v>
      </c>
      <c r="E24" s="344">
        <v>0</v>
      </c>
      <c r="F24" s="391" t="s">
        <v>13</v>
      </c>
      <c r="G24" s="345"/>
      <c r="H24" s="345"/>
      <c r="I24" s="384" t="s">
        <v>14</v>
      </c>
    </row>
    <row r="25" spans="1:9" x14ac:dyDescent="0.3">
      <c r="A25" s="450"/>
      <c r="B25" s="436"/>
      <c r="C25" s="428"/>
      <c r="D25" s="301" t="s">
        <v>133</v>
      </c>
      <c r="E25" s="333">
        <v>741</v>
      </c>
      <c r="F25" s="379" t="s">
        <v>13</v>
      </c>
      <c r="G25" s="348"/>
      <c r="H25" s="348"/>
      <c r="I25" s="382" t="s">
        <v>14</v>
      </c>
    </row>
    <row r="26" spans="1:9" x14ac:dyDescent="0.3">
      <c r="A26" s="450"/>
      <c r="B26" s="436"/>
      <c r="C26" s="428"/>
      <c r="D26" s="316" t="s">
        <v>134</v>
      </c>
      <c r="E26" s="392">
        <v>1987</v>
      </c>
      <c r="F26" s="393" t="s">
        <v>13</v>
      </c>
      <c r="G26" s="394"/>
      <c r="H26" s="394"/>
      <c r="I26" s="395" t="s">
        <v>14</v>
      </c>
    </row>
    <row r="27" spans="1:9" ht="34" customHeight="1" x14ac:dyDescent="0.3">
      <c r="A27" s="375"/>
      <c r="B27" s="323"/>
      <c r="C27" s="428"/>
      <c r="D27" s="430" t="s">
        <v>177</v>
      </c>
      <c r="E27" s="431"/>
      <c r="F27" s="431"/>
      <c r="G27" s="431"/>
      <c r="H27" s="431"/>
      <c r="I27" s="432"/>
    </row>
    <row r="28" spans="1:9" x14ac:dyDescent="0.3">
      <c r="A28" s="375"/>
      <c r="B28" s="323"/>
      <c r="C28" s="428"/>
      <c r="D28" s="284" t="s">
        <v>132</v>
      </c>
      <c r="E28" s="344">
        <v>0</v>
      </c>
      <c r="F28" s="391" t="s">
        <v>13</v>
      </c>
      <c r="G28" s="345"/>
      <c r="H28" s="345"/>
      <c r="I28" s="384" t="s">
        <v>14</v>
      </c>
    </row>
    <row r="29" spans="1:9" x14ac:dyDescent="0.3">
      <c r="A29" s="375"/>
      <c r="B29" s="323"/>
      <c r="C29" s="428"/>
      <c r="D29" s="301" t="s">
        <v>133</v>
      </c>
      <c r="E29" s="333">
        <v>35</v>
      </c>
      <c r="F29" s="379" t="s">
        <v>13</v>
      </c>
      <c r="G29" s="348"/>
      <c r="H29" s="348"/>
      <c r="I29" s="382" t="s">
        <v>14</v>
      </c>
    </row>
    <row r="30" spans="1:9" ht="14.5" thickBot="1" x14ac:dyDescent="0.35">
      <c r="A30" s="397"/>
      <c r="B30" s="398"/>
      <c r="C30" s="429"/>
      <c r="D30" s="352" t="s">
        <v>134</v>
      </c>
      <c r="E30" s="353">
        <v>66</v>
      </c>
      <c r="F30" s="380" t="s">
        <v>13</v>
      </c>
      <c r="G30" s="355"/>
      <c r="H30" s="355"/>
      <c r="I30" s="399" t="s">
        <v>14</v>
      </c>
    </row>
    <row r="31" spans="1:9" ht="13.75" customHeight="1" x14ac:dyDescent="0.3">
      <c r="A31" s="450">
        <v>6</v>
      </c>
      <c r="B31" s="454" t="s">
        <v>16</v>
      </c>
      <c r="C31" s="456" t="s">
        <v>172</v>
      </c>
      <c r="D31" s="359" t="s">
        <v>175</v>
      </c>
      <c r="E31" s="400"/>
      <c r="F31" s="401"/>
      <c r="G31" s="346"/>
      <c r="H31" s="345"/>
      <c r="I31" s="374"/>
    </row>
    <row r="32" spans="1:9" x14ac:dyDescent="0.3">
      <c r="A32" s="450"/>
      <c r="B32" s="454"/>
      <c r="C32" s="456"/>
      <c r="D32" s="284" t="s">
        <v>132</v>
      </c>
      <c r="E32" s="344">
        <v>0</v>
      </c>
      <c r="F32" s="391" t="s">
        <v>13</v>
      </c>
      <c r="G32" s="346"/>
      <c r="H32" s="346"/>
      <c r="I32" s="384" t="s">
        <v>14</v>
      </c>
    </row>
    <row r="33" spans="1:9" x14ac:dyDescent="0.3">
      <c r="A33" s="450"/>
      <c r="B33" s="454"/>
      <c r="C33" s="456"/>
      <c r="D33" s="301" t="s">
        <v>133</v>
      </c>
      <c r="E33" s="333">
        <v>2099</v>
      </c>
      <c r="F33" s="379" t="s">
        <v>13</v>
      </c>
      <c r="G33" s="349"/>
      <c r="H33" s="349"/>
      <c r="I33" s="350" t="s">
        <v>14</v>
      </c>
    </row>
    <row r="34" spans="1:9" x14ac:dyDescent="0.3">
      <c r="A34" s="450"/>
      <c r="B34" s="454"/>
      <c r="C34" s="456"/>
      <c r="D34" s="316" t="s">
        <v>134</v>
      </c>
      <c r="E34" s="332">
        <v>6485</v>
      </c>
      <c r="F34" s="393" t="s">
        <v>13</v>
      </c>
      <c r="G34" s="402"/>
      <c r="H34" s="402"/>
      <c r="I34" s="403" t="s">
        <v>14</v>
      </c>
    </row>
    <row r="35" spans="1:9" x14ac:dyDescent="0.3">
      <c r="A35" s="450"/>
      <c r="B35" s="454"/>
      <c r="C35" s="404"/>
      <c r="D35" s="405" t="s">
        <v>176</v>
      </c>
      <c r="E35" s="406"/>
      <c r="F35" s="407"/>
      <c r="G35" s="408"/>
      <c r="H35" s="409"/>
      <c r="I35" s="410"/>
    </row>
    <row r="36" spans="1:9" x14ac:dyDescent="0.3">
      <c r="A36" s="450"/>
      <c r="B36" s="454"/>
      <c r="C36" s="404"/>
      <c r="D36" s="284" t="s">
        <v>132</v>
      </c>
      <c r="E36" s="344">
        <v>0</v>
      </c>
      <c r="F36" s="391" t="s">
        <v>13</v>
      </c>
      <c r="G36" s="346"/>
      <c r="H36" s="346"/>
      <c r="I36" s="384" t="s">
        <v>14</v>
      </c>
    </row>
    <row r="37" spans="1:9" x14ac:dyDescent="0.3">
      <c r="A37" s="450"/>
      <c r="B37" s="454"/>
      <c r="C37" s="404"/>
      <c r="D37" s="301" t="s">
        <v>133</v>
      </c>
      <c r="E37" s="333">
        <v>486</v>
      </c>
      <c r="F37" s="379" t="s">
        <v>13</v>
      </c>
      <c r="G37" s="349"/>
      <c r="H37" s="349"/>
      <c r="I37" s="382" t="s">
        <v>14</v>
      </c>
    </row>
    <row r="38" spans="1:9" x14ac:dyDescent="0.3">
      <c r="A38" s="450"/>
      <c r="B38" s="454"/>
      <c r="C38" s="404"/>
      <c r="D38" s="316" t="s">
        <v>134</v>
      </c>
      <c r="E38" s="392">
        <v>2916</v>
      </c>
      <c r="F38" s="393" t="s">
        <v>13</v>
      </c>
      <c r="G38" s="402"/>
      <c r="H38" s="402"/>
      <c r="I38" s="395" t="s">
        <v>14</v>
      </c>
    </row>
    <row r="39" spans="1:9" ht="28.5" customHeight="1" x14ac:dyDescent="0.3">
      <c r="A39" s="450"/>
      <c r="B39" s="454"/>
      <c r="C39" s="404"/>
      <c r="D39" s="421" t="s">
        <v>177</v>
      </c>
      <c r="E39" s="422"/>
      <c r="F39" s="422"/>
      <c r="G39" s="422"/>
      <c r="H39" s="422"/>
      <c r="I39" s="423"/>
    </row>
    <row r="40" spans="1:9" x14ac:dyDescent="0.3">
      <c r="A40" s="450"/>
      <c r="B40" s="454"/>
      <c r="C40" s="404"/>
      <c r="D40" s="284" t="s">
        <v>132</v>
      </c>
      <c r="E40" s="344">
        <v>0</v>
      </c>
      <c r="F40" s="391" t="s">
        <v>13</v>
      </c>
      <c r="G40" s="346"/>
      <c r="H40" s="346"/>
      <c r="I40" s="384" t="s">
        <v>14</v>
      </c>
    </row>
    <row r="41" spans="1:9" x14ac:dyDescent="0.3">
      <c r="A41" s="450"/>
      <c r="B41" s="454"/>
      <c r="C41" s="404"/>
      <c r="D41" s="301" t="s">
        <v>133</v>
      </c>
      <c r="E41" s="333">
        <v>26</v>
      </c>
      <c r="F41" s="379" t="s">
        <v>13</v>
      </c>
      <c r="G41" s="349"/>
      <c r="H41" s="349"/>
      <c r="I41" s="382" t="s">
        <v>14</v>
      </c>
    </row>
    <row r="42" spans="1:9" ht="14.5" thickBot="1" x14ac:dyDescent="0.35">
      <c r="A42" s="451"/>
      <c r="B42" s="455"/>
      <c r="C42" s="411"/>
      <c r="D42" s="352" t="s">
        <v>134</v>
      </c>
      <c r="E42" s="332">
        <v>157</v>
      </c>
      <c r="F42" s="380" t="s">
        <v>13</v>
      </c>
      <c r="G42" s="356"/>
      <c r="H42" s="356"/>
      <c r="I42" s="399" t="s">
        <v>14</v>
      </c>
    </row>
    <row r="43" spans="1:9" ht="13.75" customHeight="1" x14ac:dyDescent="0.3">
      <c r="A43" s="449">
        <v>7</v>
      </c>
      <c r="B43" s="446" t="s">
        <v>139</v>
      </c>
      <c r="C43" s="412" t="s">
        <v>169</v>
      </c>
      <c r="D43" s="386" t="s">
        <v>175</v>
      </c>
      <c r="E43" s="387"/>
      <c r="F43" s="388"/>
      <c r="G43" s="389"/>
      <c r="H43" s="389"/>
      <c r="I43" s="390"/>
    </row>
    <row r="44" spans="1:9" x14ac:dyDescent="0.3">
      <c r="A44" s="450"/>
      <c r="B44" s="447"/>
      <c r="C44" s="413"/>
      <c r="D44" s="284" t="s">
        <v>132</v>
      </c>
      <c r="E44" s="344">
        <v>0</v>
      </c>
      <c r="F44" s="391" t="s">
        <v>13</v>
      </c>
      <c r="G44" s="345"/>
      <c r="H44" s="345"/>
      <c r="I44" s="384" t="s">
        <v>14</v>
      </c>
    </row>
    <row r="45" spans="1:9" x14ac:dyDescent="0.3">
      <c r="A45" s="450"/>
      <c r="B45" s="447"/>
      <c r="C45" s="413"/>
      <c r="D45" s="301" t="s">
        <v>133</v>
      </c>
      <c r="E45" s="333">
        <v>1278</v>
      </c>
      <c r="F45" s="379" t="s">
        <v>13</v>
      </c>
      <c r="G45" s="348"/>
      <c r="H45" s="348"/>
      <c r="I45" s="382" t="s">
        <v>14</v>
      </c>
    </row>
    <row r="46" spans="1:9" x14ac:dyDescent="0.3">
      <c r="A46" s="450"/>
      <c r="B46" s="447"/>
      <c r="C46" s="413"/>
      <c r="D46" s="316" t="s">
        <v>134</v>
      </c>
      <c r="E46" s="392">
        <v>3415</v>
      </c>
      <c r="F46" s="393" t="s">
        <v>13</v>
      </c>
      <c r="G46" s="394"/>
      <c r="H46" s="394"/>
      <c r="I46" s="395" t="s">
        <v>14</v>
      </c>
    </row>
    <row r="47" spans="1:9" x14ac:dyDescent="0.3">
      <c r="A47" s="450"/>
      <c r="B47" s="447"/>
      <c r="C47" s="413"/>
      <c r="D47" s="359" t="s">
        <v>176</v>
      </c>
      <c r="E47" s="338"/>
      <c r="F47" s="314"/>
      <c r="G47" s="396"/>
      <c r="H47" s="396"/>
      <c r="I47" s="374"/>
    </row>
    <row r="48" spans="1:9" x14ac:dyDescent="0.3">
      <c r="A48" s="450"/>
      <c r="B48" s="447"/>
      <c r="C48" s="413"/>
      <c r="D48" s="284" t="s">
        <v>132</v>
      </c>
      <c r="E48" s="344">
        <v>0</v>
      </c>
      <c r="F48" s="391" t="s">
        <v>13</v>
      </c>
      <c r="G48" s="345"/>
      <c r="H48" s="345"/>
      <c r="I48" s="384" t="s">
        <v>14</v>
      </c>
    </row>
    <row r="49" spans="1:9" x14ac:dyDescent="0.3">
      <c r="A49" s="450"/>
      <c r="B49" s="447"/>
      <c r="C49" s="413"/>
      <c r="D49" s="301" t="s">
        <v>133</v>
      </c>
      <c r="E49" s="333">
        <v>741</v>
      </c>
      <c r="F49" s="379" t="s">
        <v>13</v>
      </c>
      <c r="G49" s="348"/>
      <c r="H49" s="348"/>
      <c r="I49" s="382" t="s">
        <v>14</v>
      </c>
    </row>
    <row r="50" spans="1:9" x14ac:dyDescent="0.3">
      <c r="A50" s="450"/>
      <c r="B50" s="447"/>
      <c r="C50" s="413"/>
      <c r="D50" s="316" t="s">
        <v>134</v>
      </c>
      <c r="E50" s="392">
        <v>1987</v>
      </c>
      <c r="F50" s="393" t="s">
        <v>13</v>
      </c>
      <c r="G50" s="394"/>
      <c r="H50" s="394"/>
      <c r="I50" s="395" t="s">
        <v>14</v>
      </c>
    </row>
    <row r="51" spans="1:9" ht="14" customHeight="1" x14ac:dyDescent="0.3">
      <c r="A51" s="450"/>
      <c r="B51" s="447"/>
      <c r="C51" s="413"/>
      <c r="D51" s="430" t="s">
        <v>177</v>
      </c>
      <c r="E51" s="431"/>
      <c r="F51" s="431"/>
      <c r="G51" s="431"/>
      <c r="H51" s="431"/>
      <c r="I51" s="432"/>
    </row>
    <row r="52" spans="1:9" x14ac:dyDescent="0.3">
      <c r="A52" s="450"/>
      <c r="B52" s="447"/>
      <c r="C52" s="413"/>
      <c r="D52" s="284" t="s">
        <v>132</v>
      </c>
      <c r="E52" s="344">
        <v>0</v>
      </c>
      <c r="F52" s="391" t="s">
        <v>13</v>
      </c>
      <c r="G52" s="345"/>
      <c r="H52" s="345"/>
      <c r="I52" s="384" t="s">
        <v>14</v>
      </c>
    </row>
    <row r="53" spans="1:9" x14ac:dyDescent="0.3">
      <c r="A53" s="450"/>
      <c r="B53" s="447"/>
      <c r="C53" s="413"/>
      <c r="D53" s="301" t="s">
        <v>133</v>
      </c>
      <c r="E53" s="333">
        <v>35</v>
      </c>
      <c r="F53" s="379" t="s">
        <v>13</v>
      </c>
      <c r="G53" s="348"/>
      <c r="H53" s="348"/>
      <c r="I53" s="382" t="s">
        <v>14</v>
      </c>
    </row>
    <row r="54" spans="1:9" ht="14.5" thickBot="1" x14ac:dyDescent="0.35">
      <c r="A54" s="451"/>
      <c r="B54" s="448"/>
      <c r="C54" s="414"/>
      <c r="D54" s="352" t="s">
        <v>134</v>
      </c>
      <c r="E54" s="353">
        <v>66</v>
      </c>
      <c r="F54" s="380" t="s">
        <v>13</v>
      </c>
      <c r="G54" s="355"/>
      <c r="H54" s="355"/>
      <c r="I54" s="399" t="s">
        <v>14</v>
      </c>
    </row>
    <row r="55" spans="1:9" ht="13.75" customHeight="1" x14ac:dyDescent="0.3">
      <c r="A55" s="449">
        <v>8</v>
      </c>
      <c r="B55" s="446" t="s">
        <v>138</v>
      </c>
      <c r="C55" s="412" t="s">
        <v>168</v>
      </c>
      <c r="D55" s="359" t="s">
        <v>175</v>
      </c>
      <c r="E55" s="400"/>
      <c r="F55" s="401"/>
      <c r="G55" s="346"/>
      <c r="H55" s="345"/>
      <c r="I55" s="374"/>
    </row>
    <row r="56" spans="1:9" x14ac:dyDescent="0.3">
      <c r="A56" s="450"/>
      <c r="B56" s="436"/>
      <c r="C56" s="413"/>
      <c r="D56" s="284" t="s">
        <v>132</v>
      </c>
      <c r="E56" s="344">
        <v>0</v>
      </c>
      <c r="F56" s="391" t="s">
        <v>13</v>
      </c>
      <c r="G56" s="346"/>
      <c r="H56" s="346"/>
      <c r="I56" s="384" t="s">
        <v>14</v>
      </c>
    </row>
    <row r="57" spans="1:9" x14ac:dyDescent="0.3">
      <c r="A57" s="450"/>
      <c r="B57" s="436"/>
      <c r="C57" s="413"/>
      <c r="D57" s="301" t="s">
        <v>133</v>
      </c>
      <c r="E57" s="333">
        <v>2099</v>
      </c>
      <c r="F57" s="379" t="s">
        <v>13</v>
      </c>
      <c r="G57" s="349"/>
      <c r="H57" s="349"/>
      <c r="I57" s="350" t="s">
        <v>14</v>
      </c>
    </row>
    <row r="58" spans="1:9" x14ac:dyDescent="0.3">
      <c r="A58" s="375"/>
      <c r="B58" s="323"/>
      <c r="C58" s="413"/>
      <c r="D58" s="316" t="s">
        <v>134</v>
      </c>
      <c r="E58" s="332">
        <v>6485</v>
      </c>
      <c r="F58" s="393" t="s">
        <v>13</v>
      </c>
      <c r="G58" s="402"/>
      <c r="H58" s="402"/>
      <c r="I58" s="403" t="s">
        <v>14</v>
      </c>
    </row>
    <row r="59" spans="1:9" x14ac:dyDescent="0.3">
      <c r="A59" s="375"/>
      <c r="B59" s="323"/>
      <c r="C59" s="413"/>
      <c r="D59" s="405" t="s">
        <v>176</v>
      </c>
      <c r="E59" s="406"/>
      <c r="F59" s="407"/>
      <c r="G59" s="408"/>
      <c r="H59" s="409"/>
      <c r="I59" s="410"/>
    </row>
    <row r="60" spans="1:9" x14ac:dyDescent="0.3">
      <c r="A60" s="375"/>
      <c r="B60" s="323"/>
      <c r="C60" s="413"/>
      <c r="D60" s="284" t="s">
        <v>132</v>
      </c>
      <c r="E60" s="344">
        <v>0</v>
      </c>
      <c r="F60" s="391" t="s">
        <v>13</v>
      </c>
      <c r="G60" s="346"/>
      <c r="H60" s="346"/>
      <c r="I60" s="384" t="s">
        <v>14</v>
      </c>
    </row>
    <row r="61" spans="1:9" x14ac:dyDescent="0.3">
      <c r="A61" s="375"/>
      <c r="B61" s="323"/>
      <c r="C61" s="413"/>
      <c r="D61" s="301" t="s">
        <v>133</v>
      </c>
      <c r="E61" s="333">
        <v>486</v>
      </c>
      <c r="F61" s="379" t="s">
        <v>13</v>
      </c>
      <c r="G61" s="349"/>
      <c r="H61" s="349"/>
      <c r="I61" s="382" t="s">
        <v>14</v>
      </c>
    </row>
    <row r="62" spans="1:9" x14ac:dyDescent="0.3">
      <c r="A62" s="375"/>
      <c r="B62" s="323"/>
      <c r="C62" s="413"/>
      <c r="D62" s="316" t="s">
        <v>134</v>
      </c>
      <c r="E62" s="392">
        <v>2916</v>
      </c>
      <c r="F62" s="393" t="s">
        <v>13</v>
      </c>
      <c r="G62" s="402"/>
      <c r="H62" s="402"/>
      <c r="I62" s="395" t="s">
        <v>14</v>
      </c>
    </row>
    <row r="63" spans="1:9" ht="14" customHeight="1" x14ac:dyDescent="0.3">
      <c r="A63" s="375"/>
      <c r="B63" s="323"/>
      <c r="C63" s="413"/>
      <c r="D63" s="421" t="s">
        <v>177</v>
      </c>
      <c r="E63" s="422"/>
      <c r="F63" s="422"/>
      <c r="G63" s="422"/>
      <c r="H63" s="422"/>
      <c r="I63" s="423"/>
    </row>
    <row r="64" spans="1:9" x14ac:dyDescent="0.3">
      <c r="A64" s="375"/>
      <c r="B64" s="323"/>
      <c r="C64" s="413"/>
      <c r="D64" s="284" t="s">
        <v>132</v>
      </c>
      <c r="E64" s="344">
        <v>0</v>
      </c>
      <c r="F64" s="391" t="s">
        <v>13</v>
      </c>
      <c r="G64" s="346"/>
      <c r="H64" s="346"/>
      <c r="I64" s="384" t="s">
        <v>14</v>
      </c>
    </row>
    <row r="65" spans="1:9" x14ac:dyDescent="0.3">
      <c r="A65" s="375"/>
      <c r="B65" s="323"/>
      <c r="C65" s="413"/>
      <c r="D65" s="301" t="s">
        <v>133</v>
      </c>
      <c r="E65" s="333">
        <v>26</v>
      </c>
      <c r="F65" s="379" t="s">
        <v>13</v>
      </c>
      <c r="G65" s="349"/>
      <c r="H65" s="349"/>
      <c r="I65" s="382" t="s">
        <v>14</v>
      </c>
    </row>
    <row r="66" spans="1:9" ht="14.5" thickBot="1" x14ac:dyDescent="0.35">
      <c r="A66" s="397"/>
      <c r="B66" s="398"/>
      <c r="C66" s="414"/>
      <c r="D66" s="352" t="s">
        <v>134</v>
      </c>
      <c r="E66" s="332">
        <v>157</v>
      </c>
      <c r="F66" s="380" t="s">
        <v>13</v>
      </c>
      <c r="G66" s="356"/>
      <c r="H66" s="356"/>
      <c r="I66" s="399" t="s">
        <v>14</v>
      </c>
    </row>
    <row r="67" spans="1:9" ht="18.5" customHeight="1" x14ac:dyDescent="0.3">
      <c r="A67" s="452">
        <v>9.1</v>
      </c>
      <c r="B67" s="435" t="s">
        <v>140</v>
      </c>
      <c r="C67" s="412" t="s">
        <v>193</v>
      </c>
      <c r="D67" s="304" t="s">
        <v>175</v>
      </c>
      <c r="E67" s="334"/>
      <c r="F67" s="305"/>
      <c r="G67" s="303"/>
      <c r="H67" s="306"/>
      <c r="I67" s="307"/>
    </row>
    <row r="68" spans="1:9" ht="18.5" customHeight="1" x14ac:dyDescent="0.3">
      <c r="A68" s="453"/>
      <c r="B68" s="436"/>
      <c r="C68" s="413"/>
      <c r="D68" s="284" t="s">
        <v>132</v>
      </c>
      <c r="E68" s="335">
        <v>0</v>
      </c>
      <c r="F68" s="285" t="s">
        <v>174</v>
      </c>
      <c r="G68" s="295"/>
      <c r="H68" s="299"/>
      <c r="I68" s="300" t="s">
        <v>17</v>
      </c>
    </row>
    <row r="69" spans="1:9" ht="18.5" customHeight="1" x14ac:dyDescent="0.3">
      <c r="A69" s="453"/>
      <c r="B69" s="436"/>
      <c r="C69" s="413"/>
      <c r="D69" s="301" t="s">
        <v>133</v>
      </c>
      <c r="E69" s="336">
        <v>187</v>
      </c>
      <c r="F69" s="308" t="s">
        <v>174</v>
      </c>
      <c r="G69" s="302"/>
      <c r="H69" s="302"/>
      <c r="I69" s="297" t="s">
        <v>17</v>
      </c>
    </row>
    <row r="70" spans="1:9" ht="18.5" customHeight="1" x14ac:dyDescent="0.3">
      <c r="A70" s="453"/>
      <c r="B70" s="436"/>
      <c r="C70" s="413"/>
      <c r="D70" s="316" t="s">
        <v>134</v>
      </c>
      <c r="E70" s="337">
        <v>774</v>
      </c>
      <c r="F70" s="317" t="s">
        <v>174</v>
      </c>
      <c r="G70" s="318"/>
      <c r="H70" s="318"/>
      <c r="I70" s="319" t="s">
        <v>17</v>
      </c>
    </row>
    <row r="71" spans="1:9" ht="18.5" customHeight="1" x14ac:dyDescent="0.3">
      <c r="A71" s="453"/>
      <c r="B71" s="436"/>
      <c r="C71" s="413"/>
      <c r="D71" s="325" t="s">
        <v>176</v>
      </c>
      <c r="E71" s="338"/>
      <c r="F71" s="326"/>
      <c r="G71" s="327"/>
      <c r="H71" s="327"/>
      <c r="I71" s="328"/>
    </row>
    <row r="72" spans="1:9" ht="18.5" customHeight="1" x14ac:dyDescent="0.3">
      <c r="A72" s="453"/>
      <c r="B72" s="436"/>
      <c r="C72" s="413"/>
      <c r="D72" s="284" t="s">
        <v>132</v>
      </c>
      <c r="E72" s="335">
        <v>0</v>
      </c>
      <c r="F72" s="285" t="s">
        <v>174</v>
      </c>
      <c r="G72" s="295"/>
      <c r="H72" s="299"/>
      <c r="I72" s="300" t="s">
        <v>17</v>
      </c>
    </row>
    <row r="73" spans="1:9" ht="18.5" customHeight="1" x14ac:dyDescent="0.3">
      <c r="A73" s="453"/>
      <c r="B73" s="436"/>
      <c r="C73" s="413"/>
      <c r="D73" s="301" t="s">
        <v>133</v>
      </c>
      <c r="E73" s="336">
        <v>33</v>
      </c>
      <c r="F73" s="308" t="s">
        <v>174</v>
      </c>
      <c r="G73" s="302"/>
      <c r="H73" s="302"/>
      <c r="I73" s="297" t="s">
        <v>17</v>
      </c>
    </row>
    <row r="74" spans="1:9" ht="18.5" customHeight="1" x14ac:dyDescent="0.3">
      <c r="A74" s="453"/>
      <c r="B74" s="436"/>
      <c r="C74" s="413"/>
      <c r="D74" s="316" t="s">
        <v>134</v>
      </c>
      <c r="E74" s="337">
        <v>135</v>
      </c>
      <c r="F74" s="317" t="s">
        <v>174</v>
      </c>
      <c r="G74" s="318"/>
      <c r="H74" s="318"/>
      <c r="I74" s="319" t="s">
        <v>17</v>
      </c>
    </row>
    <row r="75" spans="1:9" ht="33" customHeight="1" x14ac:dyDescent="0.3">
      <c r="A75" s="453"/>
      <c r="B75" s="436"/>
      <c r="C75" s="413"/>
      <c r="D75" s="424" t="s">
        <v>177</v>
      </c>
      <c r="E75" s="425"/>
      <c r="F75" s="425"/>
      <c r="G75" s="425"/>
      <c r="H75" s="425"/>
      <c r="I75" s="426"/>
    </row>
    <row r="76" spans="1:9" ht="18.5" customHeight="1" x14ac:dyDescent="0.3">
      <c r="A76" s="453"/>
      <c r="B76" s="436"/>
      <c r="C76" s="413"/>
      <c r="D76" s="309" t="s">
        <v>132</v>
      </c>
      <c r="E76" s="335">
        <v>0</v>
      </c>
      <c r="F76" s="285" t="s">
        <v>174</v>
      </c>
      <c r="G76" s="310"/>
      <c r="H76" s="310"/>
      <c r="I76" s="300" t="s">
        <v>17</v>
      </c>
    </row>
    <row r="77" spans="1:9" ht="18.5" customHeight="1" x14ac:dyDescent="0.3">
      <c r="A77" s="453"/>
      <c r="B77" s="436"/>
      <c r="C77" s="413"/>
      <c r="D77" s="311" t="s">
        <v>133</v>
      </c>
      <c r="E77" s="336">
        <v>3</v>
      </c>
      <c r="F77" s="308" t="s">
        <v>174</v>
      </c>
      <c r="G77" s="312"/>
      <c r="H77" s="312"/>
      <c r="I77" s="297" t="s">
        <v>17</v>
      </c>
    </row>
    <row r="78" spans="1:9" ht="18.5" customHeight="1" x14ac:dyDescent="0.3">
      <c r="A78" s="453"/>
      <c r="B78" s="436"/>
      <c r="C78" s="413"/>
      <c r="D78" s="309" t="s">
        <v>134</v>
      </c>
      <c r="E78" s="339">
        <v>11</v>
      </c>
      <c r="F78" s="285" t="s">
        <v>174</v>
      </c>
      <c r="G78" s="310"/>
      <c r="H78" s="310"/>
      <c r="I78" s="286" t="s">
        <v>17</v>
      </c>
    </row>
    <row r="79" spans="1:9" ht="44" customHeight="1" thickBot="1" x14ac:dyDescent="0.35">
      <c r="A79" s="324"/>
      <c r="B79" s="323"/>
      <c r="C79" s="414"/>
      <c r="D79" s="309"/>
      <c r="E79" s="340"/>
      <c r="F79" s="285"/>
      <c r="G79" s="310"/>
      <c r="H79" s="310"/>
      <c r="I79" s="286"/>
    </row>
    <row r="80" spans="1:9" ht="18.5" customHeight="1" x14ac:dyDescent="0.3">
      <c r="A80" s="437">
        <v>9.1999999999999993</v>
      </c>
      <c r="B80" s="435" t="s">
        <v>160</v>
      </c>
      <c r="C80" s="433" t="s">
        <v>173</v>
      </c>
      <c r="D80" s="304" t="s">
        <v>175</v>
      </c>
      <c r="E80" s="334"/>
      <c r="F80" s="305"/>
      <c r="G80" s="303"/>
      <c r="H80" s="306"/>
      <c r="I80" s="307"/>
    </row>
    <row r="81" spans="1:9" x14ac:dyDescent="0.3">
      <c r="A81" s="438"/>
      <c r="B81" s="436"/>
      <c r="C81" s="434"/>
      <c r="D81" s="284" t="s">
        <v>132</v>
      </c>
      <c r="E81" s="335">
        <v>0</v>
      </c>
      <c r="F81" s="285" t="s">
        <v>174</v>
      </c>
      <c r="G81" s="295"/>
      <c r="H81" s="299"/>
      <c r="I81" s="300" t="s">
        <v>17</v>
      </c>
    </row>
    <row r="82" spans="1:9" x14ac:dyDescent="0.3">
      <c r="A82" s="438"/>
      <c r="B82" s="436"/>
      <c r="C82" s="434"/>
      <c r="D82" s="301" t="s">
        <v>133</v>
      </c>
      <c r="E82" s="336">
        <v>187</v>
      </c>
      <c r="F82" s="308" t="s">
        <v>174</v>
      </c>
      <c r="G82" s="302"/>
      <c r="H82" s="302"/>
      <c r="I82" s="297" t="s">
        <v>17</v>
      </c>
    </row>
    <row r="83" spans="1:9" x14ac:dyDescent="0.3">
      <c r="A83" s="438"/>
      <c r="B83" s="436"/>
      <c r="C83" s="434"/>
      <c r="D83" s="316" t="s">
        <v>134</v>
      </c>
      <c r="E83" s="337">
        <v>774</v>
      </c>
      <c r="F83" s="317" t="s">
        <v>174</v>
      </c>
      <c r="G83" s="318"/>
      <c r="H83" s="318"/>
      <c r="I83" s="319" t="s">
        <v>17</v>
      </c>
    </row>
    <row r="84" spans="1:9" x14ac:dyDescent="0.3">
      <c r="A84" s="438"/>
      <c r="B84" s="436"/>
      <c r="C84" s="434"/>
      <c r="D84" s="325" t="s">
        <v>176</v>
      </c>
      <c r="E84" s="338"/>
      <c r="F84" s="326"/>
      <c r="G84" s="327"/>
      <c r="H84" s="327"/>
      <c r="I84" s="328"/>
    </row>
    <row r="85" spans="1:9" x14ac:dyDescent="0.3">
      <c r="A85" s="438"/>
      <c r="B85" s="436"/>
      <c r="C85" s="434"/>
      <c r="D85" s="284" t="s">
        <v>132</v>
      </c>
      <c r="E85" s="335">
        <v>0</v>
      </c>
      <c r="F85" s="285" t="s">
        <v>174</v>
      </c>
      <c r="G85" s="295"/>
      <c r="H85" s="299"/>
      <c r="I85" s="300" t="s">
        <v>17</v>
      </c>
    </row>
    <row r="86" spans="1:9" x14ac:dyDescent="0.3">
      <c r="A86" s="438"/>
      <c r="B86" s="436"/>
      <c r="C86" s="434"/>
      <c r="D86" s="301" t="s">
        <v>133</v>
      </c>
      <c r="E86" s="336">
        <v>33</v>
      </c>
      <c r="F86" s="308" t="s">
        <v>174</v>
      </c>
      <c r="G86" s="302"/>
      <c r="H86" s="302"/>
      <c r="I86" s="297" t="s">
        <v>17</v>
      </c>
    </row>
    <row r="87" spans="1:9" x14ac:dyDescent="0.3">
      <c r="A87" s="438"/>
      <c r="B87" s="436"/>
      <c r="C87" s="434"/>
      <c r="D87" s="316" t="s">
        <v>134</v>
      </c>
      <c r="E87" s="337">
        <v>135</v>
      </c>
      <c r="F87" s="317" t="s">
        <v>174</v>
      </c>
      <c r="G87" s="318"/>
      <c r="H87" s="318"/>
      <c r="I87" s="319" t="s">
        <v>17</v>
      </c>
    </row>
    <row r="88" spans="1:9" x14ac:dyDescent="0.3">
      <c r="A88" s="438"/>
      <c r="B88" s="436"/>
      <c r="C88" s="434"/>
      <c r="D88" s="424" t="s">
        <v>177</v>
      </c>
      <c r="E88" s="425"/>
      <c r="F88" s="425"/>
      <c r="G88" s="425"/>
      <c r="H88" s="425"/>
      <c r="I88" s="426"/>
    </row>
    <row r="89" spans="1:9" x14ac:dyDescent="0.3">
      <c r="A89" s="438"/>
      <c r="B89" s="436"/>
      <c r="C89" s="434"/>
      <c r="D89" s="309" t="s">
        <v>132</v>
      </c>
      <c r="E89" s="335">
        <v>0</v>
      </c>
      <c r="F89" s="285" t="s">
        <v>174</v>
      </c>
      <c r="G89" s="310"/>
      <c r="H89" s="310"/>
      <c r="I89" s="300" t="s">
        <v>17</v>
      </c>
    </row>
    <row r="90" spans="1:9" x14ac:dyDescent="0.3">
      <c r="A90" s="438"/>
      <c r="B90" s="436"/>
      <c r="C90" s="434"/>
      <c r="D90" s="311" t="s">
        <v>133</v>
      </c>
      <c r="E90" s="336">
        <v>3</v>
      </c>
      <c r="F90" s="308" t="s">
        <v>174</v>
      </c>
      <c r="G90" s="312"/>
      <c r="H90" s="312"/>
      <c r="I90" s="297" t="s">
        <v>17</v>
      </c>
    </row>
    <row r="91" spans="1:9" ht="14.5" thickBot="1" x14ac:dyDescent="0.35">
      <c r="A91" s="438"/>
      <c r="B91" s="436"/>
      <c r="C91" s="434"/>
      <c r="D91" s="320" t="s">
        <v>134</v>
      </c>
      <c r="E91" s="339">
        <v>11</v>
      </c>
      <c r="F91" s="317" t="s">
        <v>174</v>
      </c>
      <c r="G91" s="321"/>
      <c r="H91" s="321"/>
      <c r="I91" s="319" t="s">
        <v>17</v>
      </c>
    </row>
    <row r="92" spans="1:9" ht="13.75" customHeight="1" x14ac:dyDescent="0.3">
      <c r="A92" s="437">
        <v>9.3000000000000007</v>
      </c>
      <c r="B92" s="442" t="s">
        <v>161</v>
      </c>
      <c r="C92" s="439" t="s">
        <v>135</v>
      </c>
      <c r="D92" s="304" t="s">
        <v>175</v>
      </c>
      <c r="E92" s="334"/>
      <c r="F92" s="305"/>
      <c r="G92" s="303"/>
      <c r="H92" s="306"/>
      <c r="I92" s="307"/>
    </row>
    <row r="93" spans="1:9" x14ac:dyDescent="0.3">
      <c r="A93" s="438"/>
      <c r="B93" s="443"/>
      <c r="C93" s="440"/>
      <c r="D93" s="284" t="s">
        <v>132</v>
      </c>
      <c r="E93" s="335">
        <v>0</v>
      </c>
      <c r="F93" s="285" t="s">
        <v>174</v>
      </c>
      <c r="G93" s="295"/>
      <c r="H93" s="299"/>
      <c r="I93" s="300" t="s">
        <v>17</v>
      </c>
    </row>
    <row r="94" spans="1:9" x14ac:dyDescent="0.3">
      <c r="A94" s="438"/>
      <c r="B94" s="443"/>
      <c r="C94" s="440"/>
      <c r="D94" s="301" t="s">
        <v>133</v>
      </c>
      <c r="E94" s="336">
        <v>187</v>
      </c>
      <c r="F94" s="308" t="s">
        <v>174</v>
      </c>
      <c r="G94" s="302"/>
      <c r="H94" s="302"/>
      <c r="I94" s="297" t="s">
        <v>17</v>
      </c>
    </row>
    <row r="95" spans="1:9" x14ac:dyDescent="0.3">
      <c r="A95" s="438"/>
      <c r="B95" s="443"/>
      <c r="C95" s="440"/>
      <c r="D95" s="316" t="s">
        <v>134</v>
      </c>
      <c r="E95" s="337">
        <v>774</v>
      </c>
      <c r="F95" s="317" t="s">
        <v>174</v>
      </c>
      <c r="G95" s="318"/>
      <c r="H95" s="318"/>
      <c r="I95" s="319" t="s">
        <v>17</v>
      </c>
    </row>
    <row r="96" spans="1:9" x14ac:dyDescent="0.3">
      <c r="A96" s="438"/>
      <c r="B96" s="443"/>
      <c r="C96" s="440"/>
      <c r="D96" s="325" t="s">
        <v>176</v>
      </c>
      <c r="E96" s="338"/>
      <c r="F96" s="326"/>
      <c r="G96" s="327"/>
      <c r="H96" s="327"/>
      <c r="I96" s="328"/>
    </row>
    <row r="97" spans="1:9" x14ac:dyDescent="0.3">
      <c r="A97" s="438"/>
      <c r="B97" s="443"/>
      <c r="C97" s="440"/>
      <c r="D97" s="284" t="s">
        <v>132</v>
      </c>
      <c r="E97" s="335">
        <v>0</v>
      </c>
      <c r="F97" s="285" t="s">
        <v>174</v>
      </c>
      <c r="G97" s="295"/>
      <c r="H97" s="299"/>
      <c r="I97" s="300" t="s">
        <v>17</v>
      </c>
    </row>
    <row r="98" spans="1:9" x14ac:dyDescent="0.3">
      <c r="A98" s="438"/>
      <c r="B98" s="443"/>
      <c r="C98" s="440"/>
      <c r="D98" s="301" t="s">
        <v>133</v>
      </c>
      <c r="E98" s="336">
        <v>33</v>
      </c>
      <c r="F98" s="308" t="s">
        <v>174</v>
      </c>
      <c r="G98" s="302"/>
      <c r="H98" s="302"/>
      <c r="I98" s="297" t="s">
        <v>17</v>
      </c>
    </row>
    <row r="99" spans="1:9" x14ac:dyDescent="0.3">
      <c r="A99" s="438"/>
      <c r="B99" s="443"/>
      <c r="C99" s="440"/>
      <c r="D99" s="316" t="s">
        <v>134</v>
      </c>
      <c r="E99" s="337">
        <v>135</v>
      </c>
      <c r="F99" s="317" t="s">
        <v>174</v>
      </c>
      <c r="G99" s="318"/>
      <c r="H99" s="318"/>
      <c r="I99" s="319" t="s">
        <v>17</v>
      </c>
    </row>
    <row r="100" spans="1:9" x14ac:dyDescent="0.3">
      <c r="A100" s="438"/>
      <c r="B100" s="443"/>
      <c r="C100" s="440"/>
      <c r="D100" s="424" t="s">
        <v>177</v>
      </c>
      <c r="E100" s="425"/>
      <c r="F100" s="425"/>
      <c r="G100" s="425"/>
      <c r="H100" s="425"/>
      <c r="I100" s="426"/>
    </row>
    <row r="101" spans="1:9" ht="14" customHeight="1" x14ac:dyDescent="0.3">
      <c r="A101" s="438"/>
      <c r="B101" s="443"/>
      <c r="C101" s="440"/>
      <c r="D101" s="309" t="s">
        <v>132</v>
      </c>
      <c r="E101" s="335">
        <v>0</v>
      </c>
      <c r="F101" s="285" t="s">
        <v>174</v>
      </c>
      <c r="G101" s="310"/>
      <c r="H101" s="310"/>
      <c r="I101" s="300" t="s">
        <v>17</v>
      </c>
    </row>
    <row r="102" spans="1:9" x14ac:dyDescent="0.3">
      <c r="A102" s="438"/>
      <c r="B102" s="443"/>
      <c r="C102" s="440"/>
      <c r="D102" s="311" t="s">
        <v>133</v>
      </c>
      <c r="E102" s="336">
        <v>3</v>
      </c>
      <c r="F102" s="308" t="s">
        <v>174</v>
      </c>
      <c r="G102" s="312"/>
      <c r="H102" s="312"/>
      <c r="I102" s="297" t="s">
        <v>17</v>
      </c>
    </row>
    <row r="103" spans="1:9" ht="14.5" thickBot="1" x14ac:dyDescent="0.35">
      <c r="A103" s="445"/>
      <c r="B103" s="444"/>
      <c r="C103" s="441"/>
      <c r="D103" s="287" t="s">
        <v>134</v>
      </c>
      <c r="E103" s="341">
        <v>11</v>
      </c>
      <c r="F103" s="322" t="s">
        <v>174</v>
      </c>
      <c r="G103" s="313"/>
      <c r="H103" s="313"/>
      <c r="I103" s="329" t="s">
        <v>17</v>
      </c>
    </row>
    <row r="104" spans="1:9" ht="13" customHeight="1" x14ac:dyDescent="0.3">
      <c r="A104" s="343">
        <v>10.1</v>
      </c>
      <c r="B104" s="416" t="s">
        <v>192</v>
      </c>
      <c r="C104" s="413" t="s">
        <v>181</v>
      </c>
      <c r="D104" s="284" t="s">
        <v>132</v>
      </c>
      <c r="E104" s="344">
        <v>0</v>
      </c>
      <c r="F104" s="314" t="s">
        <v>178</v>
      </c>
      <c r="G104" s="345"/>
      <c r="H104" s="346"/>
      <c r="I104" s="347" t="s">
        <v>179</v>
      </c>
    </row>
    <row r="105" spans="1:9" ht="15" customHeight="1" x14ac:dyDescent="0.3">
      <c r="A105" s="343"/>
      <c r="B105" s="416"/>
      <c r="C105" s="413"/>
      <c r="D105" s="301" t="s">
        <v>133</v>
      </c>
      <c r="E105" s="333">
        <v>450</v>
      </c>
      <c r="F105" s="315" t="s">
        <v>178</v>
      </c>
      <c r="G105" s="348"/>
      <c r="H105" s="349"/>
      <c r="I105" s="350" t="s">
        <v>179</v>
      </c>
    </row>
    <row r="106" spans="1:9" ht="17" customHeight="1" thickBot="1" x14ac:dyDescent="0.35">
      <c r="A106" s="351"/>
      <c r="B106" s="417"/>
      <c r="C106" s="413"/>
      <c r="D106" s="352" t="s">
        <v>134</v>
      </c>
      <c r="E106" s="353">
        <v>1490</v>
      </c>
      <c r="F106" s="354" t="s">
        <v>178</v>
      </c>
      <c r="G106" s="355"/>
      <c r="H106" s="356"/>
      <c r="I106" s="357" t="s">
        <v>179</v>
      </c>
    </row>
    <row r="107" spans="1:9" ht="17.5" customHeight="1" x14ac:dyDescent="0.3">
      <c r="A107" s="358">
        <v>10.199999999999999</v>
      </c>
      <c r="B107" s="415" t="s">
        <v>180</v>
      </c>
      <c r="C107" s="413"/>
      <c r="D107" s="359" t="s">
        <v>182</v>
      </c>
      <c r="E107" s="332"/>
      <c r="F107" s="360"/>
      <c r="G107" s="361"/>
      <c r="H107" s="362"/>
      <c r="I107" s="347"/>
    </row>
    <row r="108" spans="1:9" ht="17.5" customHeight="1" x14ac:dyDescent="0.3">
      <c r="A108" s="343"/>
      <c r="B108" s="416"/>
      <c r="C108" s="413"/>
      <c r="D108" s="284" t="s">
        <v>132</v>
      </c>
      <c r="E108" s="344">
        <v>0</v>
      </c>
      <c r="F108" s="314" t="s">
        <v>183</v>
      </c>
      <c r="G108" s="345"/>
      <c r="H108" s="346"/>
      <c r="I108" s="347" t="s">
        <v>198</v>
      </c>
    </row>
    <row r="109" spans="1:9" ht="17.5" customHeight="1" x14ac:dyDescent="0.3">
      <c r="A109" s="343"/>
      <c r="B109" s="416"/>
      <c r="C109" s="413"/>
      <c r="D109" s="301" t="s">
        <v>133</v>
      </c>
      <c r="E109" s="333">
        <v>3</v>
      </c>
      <c r="F109" s="315" t="s">
        <v>183</v>
      </c>
      <c r="G109" s="348"/>
      <c r="H109" s="349"/>
      <c r="I109" s="350" t="s">
        <v>198</v>
      </c>
    </row>
    <row r="110" spans="1:9" ht="17.5" customHeight="1" thickBot="1" x14ac:dyDescent="0.35">
      <c r="A110" s="343"/>
      <c r="B110" s="362"/>
      <c r="C110" s="413"/>
      <c r="D110" s="352" t="s">
        <v>134</v>
      </c>
      <c r="E110" s="353">
        <v>11</v>
      </c>
      <c r="F110" s="354" t="s">
        <v>183</v>
      </c>
      <c r="G110" s="355"/>
      <c r="H110" s="356"/>
      <c r="I110" s="357" t="s">
        <v>198</v>
      </c>
    </row>
    <row r="111" spans="1:9" ht="17.5" customHeight="1" x14ac:dyDescent="0.3">
      <c r="A111" s="343"/>
      <c r="B111" s="362"/>
      <c r="C111" s="413"/>
      <c r="D111" s="359" t="s">
        <v>184</v>
      </c>
      <c r="E111" s="332"/>
      <c r="F111" s="360"/>
      <c r="G111" s="361"/>
      <c r="H111" s="362"/>
      <c r="I111" s="347"/>
    </row>
    <row r="112" spans="1:9" ht="17.5" customHeight="1" x14ac:dyDescent="0.3">
      <c r="A112" s="343"/>
      <c r="B112" s="362"/>
      <c r="C112" s="413"/>
      <c r="D112" s="284" t="s">
        <v>132</v>
      </c>
      <c r="E112" s="344">
        <v>0</v>
      </c>
      <c r="F112" s="314" t="s">
        <v>178</v>
      </c>
      <c r="G112" s="345"/>
      <c r="H112" s="346"/>
      <c r="I112" s="347" t="s">
        <v>198</v>
      </c>
    </row>
    <row r="113" spans="1:9" ht="17.5" customHeight="1" x14ac:dyDescent="0.3">
      <c r="A113" s="343"/>
      <c r="B113" s="362"/>
      <c r="C113" s="413"/>
      <c r="D113" s="301" t="s">
        <v>133</v>
      </c>
      <c r="E113" s="333">
        <v>2</v>
      </c>
      <c r="F113" s="315" t="s">
        <v>178</v>
      </c>
      <c r="G113" s="348"/>
      <c r="H113" s="349"/>
      <c r="I113" s="350" t="s">
        <v>198</v>
      </c>
    </row>
    <row r="114" spans="1:9" ht="17.5" customHeight="1" thickBot="1" x14ac:dyDescent="0.35">
      <c r="A114" s="351"/>
      <c r="B114" s="363"/>
      <c r="C114" s="414"/>
      <c r="D114" s="352" t="s">
        <v>134</v>
      </c>
      <c r="E114" s="353">
        <v>7</v>
      </c>
      <c r="F114" s="354" t="s">
        <v>178</v>
      </c>
      <c r="G114" s="355"/>
      <c r="H114" s="356"/>
      <c r="I114" s="357" t="s">
        <v>198</v>
      </c>
    </row>
    <row r="115" spans="1:9" ht="12.5" customHeight="1" x14ac:dyDescent="0.3">
      <c r="A115" s="358">
        <v>11</v>
      </c>
      <c r="B115" s="364" t="s">
        <v>185</v>
      </c>
      <c r="C115" s="415" t="s">
        <v>186</v>
      </c>
      <c r="D115" s="284" t="s">
        <v>132</v>
      </c>
      <c r="E115" s="344">
        <v>0</v>
      </c>
      <c r="F115" s="314" t="s">
        <v>187</v>
      </c>
      <c r="G115" s="345"/>
      <c r="H115" s="346"/>
      <c r="I115" s="347" t="s">
        <v>188</v>
      </c>
    </row>
    <row r="116" spans="1:9" x14ac:dyDescent="0.3">
      <c r="A116" s="343"/>
      <c r="B116" s="362"/>
      <c r="C116" s="416"/>
      <c r="D116" s="301" t="s">
        <v>133</v>
      </c>
      <c r="E116" s="333">
        <v>45</v>
      </c>
      <c r="F116" s="315" t="s">
        <v>187</v>
      </c>
      <c r="G116" s="348"/>
      <c r="H116" s="349"/>
      <c r="I116" s="350" t="s">
        <v>188</v>
      </c>
    </row>
    <row r="117" spans="1:9" ht="14.5" thickBot="1" x14ac:dyDescent="0.35">
      <c r="A117" s="351"/>
      <c r="B117" s="363"/>
      <c r="C117" s="417"/>
      <c r="D117" s="352" t="s">
        <v>134</v>
      </c>
      <c r="E117" s="353">
        <v>150</v>
      </c>
      <c r="F117" s="354" t="s">
        <v>187</v>
      </c>
      <c r="G117" s="355"/>
      <c r="H117" s="356"/>
      <c r="I117" s="357" t="s">
        <v>188</v>
      </c>
    </row>
    <row r="118" spans="1:9" ht="14" customHeight="1" x14ac:dyDescent="0.3">
      <c r="A118" s="418">
        <v>12</v>
      </c>
      <c r="B118" s="415" t="s">
        <v>189</v>
      </c>
      <c r="C118" s="412" t="s">
        <v>190</v>
      </c>
      <c r="D118" s="359" t="s">
        <v>191</v>
      </c>
      <c r="E118" s="332"/>
      <c r="F118" s="360"/>
      <c r="G118" s="361"/>
      <c r="H118" s="362"/>
      <c r="I118" s="347"/>
    </row>
    <row r="119" spans="1:9" x14ac:dyDescent="0.3">
      <c r="A119" s="419"/>
      <c r="B119" s="416"/>
      <c r="C119" s="413"/>
      <c r="D119" s="284" t="s">
        <v>132</v>
      </c>
      <c r="E119" s="344">
        <v>0</v>
      </c>
      <c r="F119" s="314" t="s">
        <v>183</v>
      </c>
      <c r="G119" s="345"/>
      <c r="H119" s="346"/>
      <c r="I119" s="347" t="s">
        <v>198</v>
      </c>
    </row>
    <row r="120" spans="1:9" x14ac:dyDescent="0.3">
      <c r="A120" s="419"/>
      <c r="B120" s="416"/>
      <c r="C120" s="413"/>
      <c r="D120" s="301" t="s">
        <v>133</v>
      </c>
      <c r="E120" s="333">
        <v>4</v>
      </c>
      <c r="F120" s="315" t="s">
        <v>183</v>
      </c>
      <c r="G120" s="348"/>
      <c r="H120" s="349"/>
      <c r="I120" s="350" t="s">
        <v>198</v>
      </c>
    </row>
    <row r="121" spans="1:9" ht="14.5" thickBot="1" x14ac:dyDescent="0.35">
      <c r="A121" s="419"/>
      <c r="B121" s="416"/>
      <c r="C121" s="413"/>
      <c r="D121" s="352" t="s">
        <v>134</v>
      </c>
      <c r="E121" s="353">
        <v>13</v>
      </c>
      <c r="F121" s="354" t="s">
        <v>183</v>
      </c>
      <c r="G121" s="355"/>
      <c r="H121" s="356"/>
      <c r="I121" s="357" t="s">
        <v>198</v>
      </c>
    </row>
    <row r="122" spans="1:9" x14ac:dyDescent="0.3">
      <c r="A122" s="419"/>
      <c r="B122" s="416"/>
      <c r="C122" s="413"/>
      <c r="D122" s="359" t="s">
        <v>184</v>
      </c>
      <c r="E122" s="332"/>
      <c r="F122" s="360"/>
      <c r="G122" s="361"/>
      <c r="H122" s="362"/>
      <c r="I122" s="347"/>
    </row>
    <row r="123" spans="1:9" x14ac:dyDescent="0.3">
      <c r="A123" s="419"/>
      <c r="B123" s="416"/>
      <c r="C123" s="413"/>
      <c r="D123" s="284" t="s">
        <v>132</v>
      </c>
      <c r="E123" s="344">
        <v>0</v>
      </c>
      <c r="F123" s="314" t="s">
        <v>178</v>
      </c>
      <c r="G123" s="345"/>
      <c r="H123" s="346"/>
      <c r="I123" s="347" t="s">
        <v>198</v>
      </c>
    </row>
    <row r="124" spans="1:9" x14ac:dyDescent="0.3">
      <c r="A124" s="419"/>
      <c r="B124" s="416"/>
      <c r="C124" s="413"/>
      <c r="D124" s="301" t="s">
        <v>133</v>
      </c>
      <c r="E124" s="333">
        <v>1</v>
      </c>
      <c r="F124" s="315" t="s">
        <v>178</v>
      </c>
      <c r="G124" s="348"/>
      <c r="H124" s="349"/>
      <c r="I124" s="350" t="s">
        <v>198</v>
      </c>
    </row>
    <row r="125" spans="1:9" ht="14.5" thickBot="1" x14ac:dyDescent="0.35">
      <c r="A125" s="420"/>
      <c r="B125" s="417"/>
      <c r="C125" s="414"/>
      <c r="D125" s="352" t="s">
        <v>134</v>
      </c>
      <c r="E125" s="353">
        <v>4</v>
      </c>
      <c r="F125" s="354" t="s">
        <v>178</v>
      </c>
      <c r="G125" s="355"/>
      <c r="H125" s="356"/>
      <c r="I125" s="357" t="s">
        <v>198</v>
      </c>
    </row>
  </sheetData>
  <mergeCells count="50">
    <mergeCell ref="A15:A18"/>
    <mergeCell ref="A4:A6"/>
    <mergeCell ref="A7:A9"/>
    <mergeCell ref="B15:B18"/>
    <mergeCell ref="A2:I2"/>
    <mergeCell ref="A3:B3"/>
    <mergeCell ref="C7:C10"/>
    <mergeCell ref="A12:A14"/>
    <mergeCell ref="B12:B14"/>
    <mergeCell ref="D10:F11"/>
    <mergeCell ref="B7:B9"/>
    <mergeCell ref="C12:C14"/>
    <mergeCell ref="C15:C18"/>
    <mergeCell ref="B4:B6"/>
    <mergeCell ref="C4:C6"/>
    <mergeCell ref="A31:A42"/>
    <mergeCell ref="B31:B42"/>
    <mergeCell ref="C31:C34"/>
    <mergeCell ref="B19:B26"/>
    <mergeCell ref="A19:A26"/>
    <mergeCell ref="B43:B54"/>
    <mergeCell ref="A43:A54"/>
    <mergeCell ref="B67:B78"/>
    <mergeCell ref="A67:A78"/>
    <mergeCell ref="B55:B57"/>
    <mergeCell ref="A55:A57"/>
    <mergeCell ref="B80:B91"/>
    <mergeCell ref="A80:A91"/>
    <mergeCell ref="C92:C103"/>
    <mergeCell ref="B92:B103"/>
    <mergeCell ref="A92:A103"/>
    <mergeCell ref="D63:I63"/>
    <mergeCell ref="D75:I75"/>
    <mergeCell ref="D88:I88"/>
    <mergeCell ref="D100:I100"/>
    <mergeCell ref="C19:C30"/>
    <mergeCell ref="D27:I27"/>
    <mergeCell ref="D39:I39"/>
    <mergeCell ref="D51:I51"/>
    <mergeCell ref="C80:C91"/>
    <mergeCell ref="C55:C66"/>
    <mergeCell ref="C43:C54"/>
    <mergeCell ref="C67:C79"/>
    <mergeCell ref="C118:C125"/>
    <mergeCell ref="B118:B125"/>
    <mergeCell ref="A118:A125"/>
    <mergeCell ref="B104:B106"/>
    <mergeCell ref="B107:B109"/>
    <mergeCell ref="C115:C117"/>
    <mergeCell ref="C104:C114"/>
  </mergeCells>
  <pageMargins left="1.1399999999999999" right="0.23622047244094491" top="0.47244094488188981" bottom="0.15748031496062992" header="0.31496062992125984" footer="0.15748031496062992"/>
  <pageSetup paperSize="8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BD166"/>
  <sheetViews>
    <sheetView showGridLines="0" topLeftCell="W1" zoomScale="85" zoomScaleNormal="85" workbookViewId="0">
      <selection activeCell="AK7" sqref="AK7:AN7"/>
    </sheetView>
  </sheetViews>
  <sheetFormatPr defaultColWidth="9" defaultRowHeight="20" x14ac:dyDescent="0.6"/>
  <cols>
    <col min="1" max="1" width="2.08203125" style="3" customWidth="1"/>
    <col min="2" max="2" width="27.4140625" style="9" customWidth="1"/>
    <col min="3" max="5" width="13.58203125" style="9" customWidth="1"/>
    <col min="6" max="6" width="1.58203125" style="8" customWidth="1"/>
    <col min="7" max="7" width="28.1640625" style="9" customWidth="1"/>
    <col min="8" max="10" width="13.58203125" style="9" customWidth="1"/>
    <col min="11" max="11" width="1.58203125" style="8" customWidth="1"/>
    <col min="12" max="12" width="29.4140625" style="9" bestFit="1" customWidth="1"/>
    <col min="13" max="15" width="13.58203125" style="9" customWidth="1"/>
    <col min="16" max="16" width="1.58203125" style="8" customWidth="1"/>
    <col min="17" max="17" width="27.4140625" style="9" customWidth="1"/>
    <col min="18" max="20" width="13.58203125" style="9" customWidth="1"/>
    <col min="21" max="21" width="2.08203125" style="8" customWidth="1"/>
    <col min="22" max="22" width="29.4140625" style="9" bestFit="1" customWidth="1"/>
    <col min="23" max="25" width="13.58203125" style="9" customWidth="1"/>
    <col min="26" max="26" width="2.08203125" style="3" customWidth="1"/>
    <col min="27" max="27" width="29.4140625" style="3" bestFit="1" customWidth="1"/>
    <col min="28" max="30" width="13.58203125" style="3" customWidth="1"/>
    <col min="31" max="31" width="2.08203125" style="3" customWidth="1"/>
    <col min="32" max="32" width="29.4140625" style="3" bestFit="1" customWidth="1"/>
    <col min="33" max="35" width="11.6640625" style="3" customWidth="1"/>
    <col min="36" max="36" width="2.08203125" style="3" customWidth="1"/>
    <col min="37" max="37" width="27.4140625" style="3" customWidth="1"/>
    <col min="38" max="40" width="13.58203125" style="3" customWidth="1"/>
    <col min="41" max="41" width="2.9140625" style="3" customWidth="1"/>
    <col min="42" max="42" width="41.4140625" style="3" bestFit="1" customWidth="1"/>
    <col min="43" max="45" width="14" style="3" customWidth="1"/>
    <col min="46" max="46" width="4" style="3" customWidth="1"/>
    <col min="47" max="47" width="8.1640625" style="3" customWidth="1"/>
    <col min="48" max="51" width="8.1640625" style="8" customWidth="1"/>
    <col min="52" max="52" width="9.4140625" style="8" bestFit="1" customWidth="1"/>
    <col min="53" max="56" width="9" style="8"/>
    <col min="57" max="16384" width="9" style="9"/>
  </cols>
  <sheetData>
    <row r="1" spans="1:56" s="3" customFormat="1" ht="10.5" customHeight="1" x14ac:dyDescent="0.6"/>
    <row r="2" spans="1:56" s="4" customFormat="1" ht="36" customHeight="1" thickBot="1" x14ac:dyDescent="0.7">
      <c r="B2" s="5" t="s">
        <v>18</v>
      </c>
      <c r="H2" s="6"/>
      <c r="I2" s="6"/>
      <c r="J2" s="7"/>
    </row>
    <row r="3" spans="1:56" s="20" customFormat="1" ht="69.75" customHeight="1" x14ac:dyDescent="0.3">
      <c r="A3" s="13"/>
      <c r="B3" s="474" t="s">
        <v>155</v>
      </c>
      <c r="C3" s="475"/>
      <c r="D3" s="476"/>
      <c r="E3" s="236"/>
      <c r="F3" s="14"/>
      <c r="G3" s="513" t="s">
        <v>145</v>
      </c>
      <c r="H3" s="475"/>
      <c r="I3" s="475"/>
      <c r="J3" s="514"/>
      <c r="K3" s="14"/>
      <c r="L3" s="513" t="s">
        <v>146</v>
      </c>
      <c r="M3" s="475"/>
      <c r="N3" s="475"/>
      <c r="O3" s="514"/>
      <c r="P3" s="14"/>
      <c r="Q3" s="513" t="s">
        <v>147</v>
      </c>
      <c r="R3" s="475"/>
      <c r="S3" s="475"/>
      <c r="T3" s="514"/>
      <c r="U3" s="14"/>
      <c r="V3" s="513" t="s">
        <v>153</v>
      </c>
      <c r="W3" s="475"/>
      <c r="X3" s="475"/>
      <c r="Y3" s="514"/>
      <c r="Z3" s="13"/>
      <c r="AA3" s="474" t="s">
        <v>154</v>
      </c>
      <c r="AB3" s="475"/>
      <c r="AC3" s="475"/>
      <c r="AD3" s="512"/>
      <c r="AE3" s="13"/>
      <c r="AF3" s="474" t="s">
        <v>148</v>
      </c>
      <c r="AG3" s="475"/>
      <c r="AH3" s="475"/>
      <c r="AI3" s="512"/>
      <c r="AJ3" s="13"/>
      <c r="AK3" s="513" t="s">
        <v>149</v>
      </c>
      <c r="AL3" s="475"/>
      <c r="AM3" s="475"/>
      <c r="AN3" s="514"/>
      <c r="AO3" s="13"/>
      <c r="AP3" s="515" t="s">
        <v>150</v>
      </c>
      <c r="AQ3" s="475"/>
      <c r="AR3" s="475"/>
      <c r="AS3" s="514"/>
      <c r="AT3" s="13"/>
      <c r="AU3" s="13"/>
      <c r="AV3" s="14"/>
      <c r="AW3" s="14"/>
      <c r="AX3" s="14"/>
      <c r="AY3" s="14"/>
      <c r="AZ3" s="14"/>
      <c r="BA3" s="14"/>
      <c r="BB3" s="14"/>
      <c r="BC3" s="14"/>
      <c r="BD3" s="14"/>
    </row>
    <row r="4" spans="1:56" ht="24.75" customHeight="1" x14ac:dyDescent="0.6">
      <c r="B4" s="516" t="s">
        <v>19</v>
      </c>
      <c r="C4" s="502" t="s">
        <v>20</v>
      </c>
      <c r="D4" s="503"/>
      <c r="E4" s="504"/>
      <c r="G4" s="500" t="s">
        <v>19</v>
      </c>
      <c r="H4" s="502" t="s">
        <v>21</v>
      </c>
      <c r="I4" s="503"/>
      <c r="J4" s="504"/>
      <c r="L4" s="516" t="s">
        <v>19</v>
      </c>
      <c r="M4" s="502" t="s">
        <v>22</v>
      </c>
      <c r="N4" s="503"/>
      <c r="O4" s="504"/>
      <c r="Q4" s="516" t="s">
        <v>19</v>
      </c>
      <c r="R4" s="502" t="s">
        <v>23</v>
      </c>
      <c r="S4" s="503"/>
      <c r="T4" s="504"/>
      <c r="V4" s="500" t="s">
        <v>19</v>
      </c>
      <c r="W4" s="502" t="s">
        <v>23</v>
      </c>
      <c r="X4" s="503"/>
      <c r="Y4" s="504"/>
      <c r="AA4" s="500" t="s">
        <v>19</v>
      </c>
      <c r="AB4" s="502" t="s">
        <v>24</v>
      </c>
      <c r="AC4" s="503"/>
      <c r="AD4" s="504"/>
      <c r="AF4" s="500" t="s">
        <v>19</v>
      </c>
      <c r="AG4" s="502" t="s">
        <v>24</v>
      </c>
      <c r="AH4" s="503"/>
      <c r="AI4" s="504"/>
      <c r="AK4" s="500" t="s">
        <v>19</v>
      </c>
      <c r="AL4" s="502" t="s">
        <v>24</v>
      </c>
      <c r="AM4" s="503"/>
      <c r="AN4" s="504"/>
      <c r="AP4" s="220" t="s">
        <v>19</v>
      </c>
      <c r="AQ4" s="10" t="s">
        <v>25</v>
      </c>
      <c r="AR4" s="11" t="s">
        <v>26</v>
      </c>
      <c r="AS4" s="12" t="s">
        <v>27</v>
      </c>
    </row>
    <row r="5" spans="1:56" s="20" customFormat="1" ht="24.75" customHeight="1" thickBot="1" x14ac:dyDescent="0.35">
      <c r="A5" s="13"/>
      <c r="B5" s="517"/>
      <c r="C5" s="10" t="str">
        <f>H5</f>
        <v>Min</v>
      </c>
      <c r="D5" s="11" t="str">
        <f>I5</f>
        <v>Median</v>
      </c>
      <c r="E5" s="12" t="str">
        <f>J5</f>
        <v>Max</v>
      </c>
      <c r="F5" s="14"/>
      <c r="G5" s="518"/>
      <c r="H5" s="10" t="s">
        <v>25</v>
      </c>
      <c r="I5" s="11" t="s">
        <v>26</v>
      </c>
      <c r="J5" s="12" t="s">
        <v>27</v>
      </c>
      <c r="K5" s="14"/>
      <c r="L5" s="517"/>
      <c r="M5" s="10" t="str">
        <f>C5</f>
        <v>Min</v>
      </c>
      <c r="N5" s="11" t="str">
        <f>D5</f>
        <v>Median</v>
      </c>
      <c r="O5" s="12" t="str">
        <f>E5</f>
        <v>Max</v>
      </c>
      <c r="P5" s="14"/>
      <c r="Q5" s="517"/>
      <c r="R5" s="10" t="str">
        <f>H5</f>
        <v>Min</v>
      </c>
      <c r="S5" s="11" t="str">
        <f>I5</f>
        <v>Median</v>
      </c>
      <c r="T5" s="12" t="str">
        <f>J5</f>
        <v>Max</v>
      </c>
      <c r="U5" s="15"/>
      <c r="V5" s="501"/>
      <c r="W5" s="10" t="str">
        <f>R5</f>
        <v>Min</v>
      </c>
      <c r="X5" s="11" t="str">
        <f>S5</f>
        <v>Median</v>
      </c>
      <c r="Y5" s="12" t="str">
        <f>T5</f>
        <v>Max</v>
      </c>
      <c r="Z5" s="13"/>
      <c r="AA5" s="501"/>
      <c r="AB5" s="10" t="str">
        <f>W5</f>
        <v>Min</v>
      </c>
      <c r="AC5" s="11" t="str">
        <f>X5</f>
        <v>Median</v>
      </c>
      <c r="AD5" s="12" t="str">
        <f>Y5</f>
        <v>Max</v>
      </c>
      <c r="AE5" s="13"/>
      <c r="AF5" s="501"/>
      <c r="AG5" s="10" t="s">
        <v>25</v>
      </c>
      <c r="AH5" s="11" t="s">
        <v>26</v>
      </c>
      <c r="AI5" s="12" t="s">
        <v>27</v>
      </c>
      <c r="AJ5" s="13"/>
      <c r="AK5" s="501"/>
      <c r="AL5" s="10" t="s">
        <v>25</v>
      </c>
      <c r="AM5" s="11" t="s">
        <v>26</v>
      </c>
      <c r="AN5" s="12" t="s">
        <v>27</v>
      </c>
      <c r="AO5" s="13"/>
      <c r="AP5" s="16"/>
      <c r="AQ5" s="17">
        <v>0</v>
      </c>
      <c r="AR5" s="18">
        <f>+SUM(ข้อมูลธุรกรรม!I28:I32,ข้อมูลธุรกรรม!O28:O32,ข้อมูลธุรกรรม!U28:U32)</f>
        <v>828</v>
      </c>
      <c r="AS5" s="19">
        <f>+SUM(ข้อมูลธุรกรรม!U21:U25,ข้อมูลธุรกรรม!O21:O25,ข้อมูลธุรกรรม!I21:I25)</f>
        <v>1836</v>
      </c>
      <c r="AT5" s="13"/>
      <c r="AU5" s="13"/>
      <c r="AV5" s="14"/>
      <c r="AW5" s="14"/>
      <c r="AX5" s="14"/>
      <c r="AY5" s="14"/>
      <c r="AZ5" s="14"/>
      <c r="BA5" s="14"/>
      <c r="BB5" s="14"/>
      <c r="BC5" s="14"/>
      <c r="BD5" s="14"/>
    </row>
    <row r="6" spans="1:56" s="20" customFormat="1" ht="24.75" customHeight="1" thickBot="1" x14ac:dyDescent="0.35">
      <c r="A6" s="13"/>
      <c r="B6" s="21"/>
      <c r="C6" s="17">
        <f>+SUM(ข้อมูลธุรกรรม!AG35:AG40,ข้อมูลธุรกรรม!AE35:AE40,ข้อมูลธุรกรรม!AC35:AC40)</f>
        <v>77975.157249999989</v>
      </c>
      <c r="D6" s="18">
        <f>+SUM(ข้อมูลธุรกรรม!AG28:AG33,ข้อมูลธุรกรรม!AE28:AE33,ข้อมูลธุรกรรม!AC28:AC33)</f>
        <v>59174.928749999999</v>
      </c>
      <c r="E6" s="19">
        <f>+SUM(ข้อมูลธุรกรรม!AG21:AG26,ข้อมูลธุรกรรม!AE21:AE26,ข้อมูลธุรกรรม!AC21:AC26)</f>
        <v>32298.842083333329</v>
      </c>
      <c r="F6" s="14"/>
      <c r="G6" s="501"/>
      <c r="H6" s="17">
        <f>+SUM(ข้อมูลธุรกรรม!AG35:AG40)</f>
        <v>19133.242333333332</v>
      </c>
      <c r="I6" s="18">
        <f>+SUM(ข้อมูลธุรกรรม!AG28:AG33,ข้อมูลธุรกรรม!Z28:Z32,ข้อมูลธุรกรรม!T28:T32,ข้อมูลธุรกรรม!H28:H32)</f>
        <v>34362.395702063397</v>
      </c>
      <c r="J6" s="19">
        <f>+SUM(ข้อมูลธุรกรรม!H21:H25,ข้อมูลธุรกรรม!T21:T25,ข้อมูลธุรกรรม!Z21:Z25,ข้อมูลธุรกรรม!AG21:AG26)</f>
        <v>55496.951807229867</v>
      </c>
      <c r="K6" s="14"/>
      <c r="L6" s="22"/>
      <c r="M6" s="256">
        <v>0</v>
      </c>
      <c r="N6" s="257">
        <f>+'PL Service rate Template'!E45</f>
        <v>1278</v>
      </c>
      <c r="O6" s="258">
        <f>+'PL Service rate Template'!E46</f>
        <v>3415</v>
      </c>
      <c r="P6" s="14"/>
      <c r="Q6" s="21"/>
      <c r="R6" s="17">
        <v>0</v>
      </c>
      <c r="S6" s="18">
        <v>2803</v>
      </c>
      <c r="T6" s="19">
        <v>7801</v>
      </c>
      <c r="U6" s="15"/>
      <c r="V6" s="21"/>
      <c r="W6" s="17">
        <v>0</v>
      </c>
      <c r="X6" s="18">
        <f>+N6</f>
        <v>1278</v>
      </c>
      <c r="Y6" s="19">
        <f>+O6</f>
        <v>3415</v>
      </c>
      <c r="Z6" s="13"/>
      <c r="AA6" s="21"/>
      <c r="AB6" s="17">
        <v>0</v>
      </c>
      <c r="AC6" s="18">
        <f>+S6</f>
        <v>2803</v>
      </c>
      <c r="AD6" s="19">
        <f>+T6</f>
        <v>7801</v>
      </c>
      <c r="AE6" s="13"/>
      <c r="AF6" s="21"/>
      <c r="AG6" s="17">
        <f>+R6</f>
        <v>0</v>
      </c>
      <c r="AH6" s="18">
        <f>+AC6</f>
        <v>2803</v>
      </c>
      <c r="AI6" s="19">
        <f>+AD6</f>
        <v>7801</v>
      </c>
      <c r="AJ6" s="13"/>
      <c r="AK6" s="21"/>
      <c r="AL6" s="17">
        <f>+W6</f>
        <v>0</v>
      </c>
      <c r="AM6" s="18">
        <f>+X6</f>
        <v>1278</v>
      </c>
      <c r="AN6" s="19">
        <f>+Y6</f>
        <v>3415</v>
      </c>
      <c r="AO6" s="13"/>
      <c r="AP6" s="505" t="s">
        <v>28</v>
      </c>
      <c r="AQ6" s="506"/>
      <c r="AR6" s="506"/>
      <c r="AS6" s="507"/>
      <c r="AT6" s="13"/>
      <c r="AU6" s="13"/>
      <c r="AV6" s="14"/>
      <c r="AW6" s="14"/>
      <c r="AX6" s="14"/>
      <c r="AY6" s="14"/>
      <c r="AZ6" s="14"/>
      <c r="BA6" s="14"/>
      <c r="BB6" s="14"/>
      <c r="BC6" s="14"/>
      <c r="BD6" s="14"/>
    </row>
    <row r="7" spans="1:56" s="28" customFormat="1" ht="30" customHeight="1" x14ac:dyDescent="0.75">
      <c r="A7" s="23"/>
      <c r="B7" s="508" t="s">
        <v>28</v>
      </c>
      <c r="C7" s="509"/>
      <c r="D7" s="509"/>
      <c r="E7" s="510"/>
      <c r="F7" s="15"/>
      <c r="G7" s="508" t="s">
        <v>28</v>
      </c>
      <c r="H7" s="509"/>
      <c r="I7" s="511"/>
      <c r="J7" s="510"/>
      <c r="K7" s="15"/>
      <c r="L7" s="488" t="s">
        <v>28</v>
      </c>
      <c r="M7" s="489"/>
      <c r="N7" s="489"/>
      <c r="O7" s="490"/>
      <c r="P7" s="15"/>
      <c r="Q7" s="488" t="s">
        <v>28</v>
      </c>
      <c r="R7" s="489"/>
      <c r="S7" s="489"/>
      <c r="T7" s="490"/>
      <c r="U7" s="15"/>
      <c r="V7" s="508" t="s">
        <v>28</v>
      </c>
      <c r="W7" s="509"/>
      <c r="X7" s="509"/>
      <c r="Y7" s="510"/>
      <c r="Z7" s="23"/>
      <c r="AA7" s="508" t="s">
        <v>28</v>
      </c>
      <c r="AB7" s="509"/>
      <c r="AC7" s="509"/>
      <c r="AD7" s="510"/>
      <c r="AE7" s="23"/>
      <c r="AF7" s="488" t="s">
        <v>28</v>
      </c>
      <c r="AG7" s="489"/>
      <c r="AH7" s="489"/>
      <c r="AI7" s="490"/>
      <c r="AJ7" s="23"/>
      <c r="AK7" s="488" t="s">
        <v>28</v>
      </c>
      <c r="AL7" s="489"/>
      <c r="AM7" s="489"/>
      <c r="AN7" s="490"/>
      <c r="AO7" s="23"/>
      <c r="AP7" s="24" t="s">
        <v>29</v>
      </c>
      <c r="AQ7" s="25"/>
      <c r="AR7" s="26"/>
      <c r="AS7" s="27"/>
      <c r="AT7" s="23"/>
      <c r="AU7" s="23"/>
      <c r="AV7" s="15"/>
      <c r="AW7" s="15"/>
      <c r="AX7" s="15"/>
      <c r="AY7" s="15"/>
      <c r="AZ7" s="15"/>
      <c r="BA7" s="15"/>
      <c r="BB7" s="15"/>
      <c r="BC7" s="15"/>
      <c r="BD7" s="15"/>
    </row>
    <row r="8" spans="1:56" ht="21.75" customHeight="1" thickBot="1" x14ac:dyDescent="0.8">
      <c r="B8" s="24" t="s">
        <v>29</v>
      </c>
      <c r="C8" s="29"/>
      <c r="D8" s="30"/>
      <c r="E8" s="31"/>
      <c r="G8" s="32" t="s">
        <v>30</v>
      </c>
      <c r="H8" s="29"/>
      <c r="I8" s="30"/>
      <c r="J8" s="31"/>
      <c r="L8" s="24" t="s">
        <v>29</v>
      </c>
      <c r="M8" s="33"/>
      <c r="N8" s="30"/>
      <c r="O8" s="31"/>
      <c r="Q8" s="24" t="s">
        <v>29</v>
      </c>
      <c r="R8" s="33"/>
      <c r="S8" s="30"/>
      <c r="T8" s="31"/>
      <c r="V8" s="34" t="s">
        <v>31</v>
      </c>
      <c r="W8" s="33"/>
      <c r="X8" s="30"/>
      <c r="Y8" s="31"/>
      <c r="AA8" s="34" t="s">
        <v>31</v>
      </c>
      <c r="AB8" s="33"/>
      <c r="AC8" s="30"/>
      <c r="AD8" s="31"/>
      <c r="AF8" s="273" t="s">
        <v>31</v>
      </c>
      <c r="AG8" s="278"/>
      <c r="AH8" s="30"/>
      <c r="AI8" s="31"/>
      <c r="AK8" s="34" t="s">
        <v>31</v>
      </c>
      <c r="AL8" s="33"/>
      <c r="AM8" s="30"/>
      <c r="AN8" s="31"/>
      <c r="AP8" s="35"/>
      <c r="AQ8" s="36"/>
      <c r="AR8" s="37"/>
      <c r="AS8" s="27"/>
    </row>
    <row r="9" spans="1:56" ht="21.75" customHeight="1" thickBot="1" x14ac:dyDescent="0.9">
      <c r="B9" s="38" t="s">
        <v>32</v>
      </c>
      <c r="C9" s="29"/>
      <c r="D9" s="30"/>
      <c r="E9" s="31"/>
      <c r="G9" s="32" t="s">
        <v>33</v>
      </c>
      <c r="H9" s="29"/>
      <c r="I9" s="30"/>
      <c r="J9" s="31"/>
      <c r="L9" s="24" t="s">
        <v>34</v>
      </c>
      <c r="M9" s="33"/>
      <c r="N9" s="30"/>
      <c r="O9" s="31"/>
      <c r="Q9" s="24" t="s">
        <v>34</v>
      </c>
      <c r="R9" s="33"/>
      <c r="S9" s="30"/>
      <c r="T9" s="31"/>
      <c r="V9" s="24" t="s">
        <v>35</v>
      </c>
      <c r="W9" s="33"/>
      <c r="X9" s="39"/>
      <c r="Y9" s="31">
        <f>AN57</f>
        <v>0</v>
      </c>
      <c r="AA9" s="24" t="s">
        <v>35</v>
      </c>
      <c r="AB9" s="33"/>
      <c r="AC9" s="39"/>
      <c r="AD9" s="31"/>
      <c r="AF9" s="274" t="s">
        <v>35</v>
      </c>
      <c r="AG9" s="278"/>
      <c r="AH9" s="39"/>
      <c r="AI9" s="31"/>
      <c r="AK9" s="24" t="s">
        <v>35</v>
      </c>
      <c r="AL9" s="33"/>
      <c r="AM9" s="39"/>
      <c r="AN9" s="31"/>
      <c r="AP9" s="40" t="s">
        <v>36</v>
      </c>
      <c r="AQ9" s="41"/>
      <c r="AR9" s="42">
        <f>SUM(AR7:AR8)</f>
        <v>0</v>
      </c>
      <c r="AS9" s="42">
        <f>SUM(AS7:AS8)</f>
        <v>0</v>
      </c>
    </row>
    <row r="10" spans="1:56" ht="21.75" customHeight="1" x14ac:dyDescent="0.85">
      <c r="B10" s="24" t="s">
        <v>34</v>
      </c>
      <c r="C10" s="43"/>
      <c r="D10" s="44"/>
      <c r="E10" s="31"/>
      <c r="G10" s="45" t="s">
        <v>37</v>
      </c>
      <c r="H10" s="43"/>
      <c r="I10" s="44"/>
      <c r="J10" s="31"/>
      <c r="L10" s="38" t="s">
        <v>32</v>
      </c>
      <c r="M10" s="46"/>
      <c r="N10" s="44"/>
      <c r="O10" s="31"/>
      <c r="Q10" s="38" t="s">
        <v>32</v>
      </c>
      <c r="R10" s="46"/>
      <c r="S10" s="44"/>
      <c r="T10" s="31"/>
      <c r="V10" s="47" t="s">
        <v>164</v>
      </c>
      <c r="W10" s="46"/>
      <c r="X10" s="44"/>
      <c r="Y10" s="31"/>
      <c r="AA10" s="47" t="s">
        <v>164</v>
      </c>
      <c r="AB10" s="46"/>
      <c r="AC10" s="44"/>
      <c r="AD10" s="31"/>
      <c r="AF10" s="274" t="s">
        <v>29</v>
      </c>
      <c r="AG10" s="279"/>
      <c r="AH10" s="44"/>
      <c r="AI10" s="31"/>
      <c r="AK10" s="24" t="s">
        <v>29</v>
      </c>
      <c r="AL10" s="46"/>
      <c r="AM10" s="44"/>
      <c r="AN10" s="31"/>
      <c r="AP10" s="491" t="s">
        <v>38</v>
      </c>
      <c r="AQ10" s="492"/>
      <c r="AR10" s="492"/>
      <c r="AS10" s="493"/>
    </row>
    <row r="11" spans="1:56" ht="21.75" customHeight="1" x14ac:dyDescent="0.75">
      <c r="B11" s="47"/>
      <c r="C11" s="48"/>
      <c r="D11" s="49"/>
      <c r="E11" s="50"/>
      <c r="G11" s="45"/>
      <c r="H11" s="48"/>
      <c r="I11" s="49"/>
      <c r="J11" s="50"/>
      <c r="L11" s="47" t="s">
        <v>164</v>
      </c>
      <c r="M11" s="51"/>
      <c r="N11" s="49"/>
      <c r="O11" s="50"/>
      <c r="Q11" s="47" t="s">
        <v>164</v>
      </c>
      <c r="R11" s="51"/>
      <c r="S11" s="49"/>
      <c r="T11" s="50"/>
      <c r="V11" s="47"/>
      <c r="W11" s="51"/>
      <c r="X11" s="49"/>
      <c r="Y11" s="50"/>
      <c r="AA11" s="47"/>
      <c r="AB11" s="51"/>
      <c r="AC11" s="49"/>
      <c r="AD11" s="50"/>
      <c r="AF11" s="274" t="s">
        <v>34</v>
      </c>
      <c r="AG11" s="280"/>
      <c r="AH11" s="49"/>
      <c r="AI11" s="50"/>
      <c r="AK11" s="24" t="s">
        <v>34</v>
      </c>
      <c r="AL11" s="51"/>
      <c r="AM11" s="49"/>
      <c r="AN11" s="50"/>
      <c r="AP11" s="52" t="s">
        <v>39</v>
      </c>
      <c r="AQ11" s="53"/>
      <c r="AR11" s="54"/>
      <c r="AS11" s="55"/>
    </row>
    <row r="12" spans="1:56" ht="21.75" customHeight="1" thickBot="1" x14ac:dyDescent="0.8">
      <c r="B12" s="47"/>
      <c r="C12" s="56"/>
      <c r="D12" s="57"/>
      <c r="E12" s="50"/>
      <c r="G12" s="58"/>
      <c r="H12" s="56"/>
      <c r="I12" s="57"/>
      <c r="J12" s="50"/>
      <c r="L12" s="47" t="s">
        <v>165</v>
      </c>
      <c r="M12" s="59"/>
      <c r="N12" s="57"/>
      <c r="O12" s="50"/>
      <c r="Q12" s="47" t="s">
        <v>165</v>
      </c>
      <c r="R12" s="59"/>
      <c r="S12" s="57"/>
      <c r="T12" s="50"/>
      <c r="V12" s="47"/>
      <c r="W12" s="59"/>
      <c r="X12" s="57"/>
      <c r="Y12" s="50"/>
      <c r="AA12" s="47"/>
      <c r="AB12" s="59"/>
      <c r="AC12" s="57"/>
      <c r="AD12" s="50"/>
      <c r="AF12" s="275" t="s">
        <v>32</v>
      </c>
      <c r="AG12" s="281"/>
      <c r="AH12" s="57"/>
      <c r="AI12" s="50"/>
      <c r="AK12" s="38" t="s">
        <v>32</v>
      </c>
      <c r="AL12" s="59"/>
      <c r="AM12" s="57"/>
      <c r="AN12" s="50"/>
      <c r="AP12" s="52"/>
      <c r="AQ12" s="53"/>
      <c r="AR12" s="54"/>
      <c r="AS12" s="55"/>
    </row>
    <row r="13" spans="1:56" ht="21.75" customHeight="1" thickBot="1" x14ac:dyDescent="0.9">
      <c r="B13" s="47"/>
      <c r="C13" s="29"/>
      <c r="D13" s="30"/>
      <c r="E13" s="31"/>
      <c r="G13" s="32"/>
      <c r="H13" s="29"/>
      <c r="I13" s="30"/>
      <c r="J13" s="31"/>
      <c r="L13" s="60" t="s">
        <v>167</v>
      </c>
      <c r="M13" s="33"/>
      <c r="N13" s="30"/>
      <c r="O13" s="31"/>
      <c r="Q13" s="60" t="s">
        <v>166</v>
      </c>
      <c r="R13" s="33"/>
      <c r="S13" s="30"/>
      <c r="T13" s="31"/>
      <c r="V13" s="47"/>
      <c r="W13" s="33"/>
      <c r="X13" s="30"/>
      <c r="Y13" s="31"/>
      <c r="AA13" s="47"/>
      <c r="AB13" s="33"/>
      <c r="AC13" s="30"/>
      <c r="AD13" s="31"/>
      <c r="AF13" s="276" t="s">
        <v>164</v>
      </c>
      <c r="AG13" s="278"/>
      <c r="AH13" s="30"/>
      <c r="AI13" s="31"/>
      <c r="AK13" s="47" t="s">
        <v>164</v>
      </c>
      <c r="AL13" s="33"/>
      <c r="AM13" s="30"/>
      <c r="AN13" s="31"/>
      <c r="AP13" s="61" t="s">
        <v>36</v>
      </c>
      <c r="AQ13" s="62">
        <f>SUM(AQ3:AQ12)</f>
        <v>0</v>
      </c>
      <c r="AR13" s="63">
        <f>SUM(AR11:AR12)</f>
        <v>0</v>
      </c>
      <c r="AS13" s="64">
        <f>SUM(AS11:AS12)</f>
        <v>0</v>
      </c>
    </row>
    <row r="14" spans="1:56" ht="21.75" customHeight="1" thickBot="1" x14ac:dyDescent="0.65">
      <c r="B14" s="47"/>
      <c r="C14" s="65"/>
      <c r="D14" s="66"/>
      <c r="E14" s="31"/>
      <c r="G14" s="67"/>
      <c r="H14" s="65"/>
      <c r="I14" s="66"/>
      <c r="J14" s="31"/>
      <c r="L14" s="47"/>
      <c r="M14" s="68"/>
      <c r="N14" s="66"/>
      <c r="O14" s="31"/>
      <c r="Q14" s="47"/>
      <c r="R14" s="68"/>
      <c r="S14" s="66"/>
      <c r="T14" s="31"/>
      <c r="V14" s="47"/>
      <c r="W14" s="68"/>
      <c r="X14" s="66"/>
      <c r="Y14" s="31"/>
      <c r="AA14" s="47"/>
      <c r="AB14" s="68"/>
      <c r="AC14" s="66"/>
      <c r="AD14" s="31"/>
      <c r="AF14" s="272" t="s">
        <v>165</v>
      </c>
      <c r="AG14" s="282"/>
      <c r="AH14" s="66"/>
      <c r="AI14" s="31"/>
      <c r="AK14" s="270" t="s">
        <v>165</v>
      </c>
      <c r="AL14" s="68"/>
      <c r="AM14" s="271"/>
      <c r="AN14" s="31"/>
      <c r="AP14" s="494" t="s">
        <v>40</v>
      </c>
      <c r="AQ14" s="495"/>
      <c r="AR14" s="495"/>
      <c r="AS14" s="496"/>
    </row>
    <row r="15" spans="1:56" ht="21.75" customHeight="1" thickBot="1" x14ac:dyDescent="0.8">
      <c r="B15" s="69"/>
      <c r="C15" s="70"/>
      <c r="D15" s="71"/>
      <c r="E15" s="72"/>
      <c r="G15" s="73"/>
      <c r="H15" s="70"/>
      <c r="I15" s="71"/>
      <c r="J15" s="72"/>
      <c r="L15" s="263"/>
      <c r="M15" s="264"/>
      <c r="N15" s="265"/>
      <c r="O15" s="266"/>
      <c r="Q15" s="263"/>
      <c r="R15" s="264"/>
      <c r="S15" s="265"/>
      <c r="T15" s="266"/>
      <c r="V15" s="69"/>
      <c r="W15" s="74"/>
      <c r="X15" s="71"/>
      <c r="Y15" s="72"/>
      <c r="AA15" s="69"/>
      <c r="AB15" s="74"/>
      <c r="AC15" s="71"/>
      <c r="AD15" s="72"/>
      <c r="AF15" s="277" t="s">
        <v>166</v>
      </c>
      <c r="AG15" s="283"/>
      <c r="AH15" s="265"/>
      <c r="AI15" s="266"/>
      <c r="AK15" s="60" t="s">
        <v>167</v>
      </c>
      <c r="AL15" s="267"/>
      <c r="AM15" s="268"/>
      <c r="AN15" s="269"/>
      <c r="AP15" s="35"/>
      <c r="AQ15" s="25"/>
      <c r="AR15" s="26"/>
      <c r="AS15" s="27"/>
    </row>
    <row r="16" spans="1:56" s="80" customFormat="1" ht="27" thickBot="1" x14ac:dyDescent="0.9">
      <c r="A16" s="75"/>
      <c r="B16" s="40" t="s">
        <v>36</v>
      </c>
      <c r="C16" s="76">
        <f>SUM(C8:C15)</f>
        <v>0</v>
      </c>
      <c r="D16" s="42">
        <f>SUM(D8:D15)</f>
        <v>0</v>
      </c>
      <c r="E16" s="77">
        <f>SUM(E8:E15)</f>
        <v>0</v>
      </c>
      <c r="F16" s="78"/>
      <c r="G16" s="79" t="s">
        <v>36</v>
      </c>
      <c r="H16" s="76">
        <f>SUM(H8:H15)</f>
        <v>0</v>
      </c>
      <c r="I16" s="42">
        <f>SUM(I8:I15)</f>
        <v>0</v>
      </c>
      <c r="J16" s="77">
        <f>SUM(J8:J15)</f>
        <v>0</v>
      </c>
      <c r="K16" s="78"/>
      <c r="L16" s="259" t="s">
        <v>36</v>
      </c>
      <c r="M16" s="260">
        <f>SUM(M8:M15)</f>
        <v>0</v>
      </c>
      <c r="N16" s="261">
        <f>SUM(N8:N15)</f>
        <v>0</v>
      </c>
      <c r="O16" s="262">
        <f>SUM(O8:O15)</f>
        <v>0</v>
      </c>
      <c r="P16" s="78"/>
      <c r="Q16" s="259" t="s">
        <v>36</v>
      </c>
      <c r="R16" s="260">
        <f>SUM(R8:R15)</f>
        <v>0</v>
      </c>
      <c r="S16" s="261">
        <f>SUM(S8:S15)</f>
        <v>0</v>
      </c>
      <c r="T16" s="262">
        <f>SUM(T8:T15)</f>
        <v>0</v>
      </c>
      <c r="U16" s="78"/>
      <c r="V16" s="40" t="s">
        <v>36</v>
      </c>
      <c r="W16" s="41">
        <f>SUM(W8:W15)</f>
        <v>0</v>
      </c>
      <c r="X16" s="42">
        <f>SUM(X8:X15)</f>
        <v>0</v>
      </c>
      <c r="Y16" s="77">
        <f>SUM(Y8:Y15)</f>
        <v>0</v>
      </c>
      <c r="Z16" s="75"/>
      <c r="AA16" s="40" t="s">
        <v>36</v>
      </c>
      <c r="AB16" s="41">
        <f>SUM(AB8:AB15)</f>
        <v>0</v>
      </c>
      <c r="AC16" s="42">
        <f>SUM(AC8:AC15)</f>
        <v>0</v>
      </c>
      <c r="AD16" s="77">
        <f>SUM(AD8:AD15)</f>
        <v>0</v>
      </c>
      <c r="AE16" s="75"/>
      <c r="AF16" s="259" t="s">
        <v>36</v>
      </c>
      <c r="AG16" s="260">
        <f>SUM(AG8:AG15)</f>
        <v>0</v>
      </c>
      <c r="AH16" s="261">
        <f>SUM(AH8:AH15)</f>
        <v>0</v>
      </c>
      <c r="AI16" s="262">
        <f>SUM(AI8:AI15)</f>
        <v>0</v>
      </c>
      <c r="AJ16" s="75"/>
      <c r="AK16" s="259" t="s">
        <v>36</v>
      </c>
      <c r="AL16" s="260">
        <f>SUM(AL8:AL15)</f>
        <v>0</v>
      </c>
      <c r="AM16" s="261">
        <f>SUM(AM8:AM15)</f>
        <v>0</v>
      </c>
      <c r="AN16" s="262">
        <f>SUM(AN8:AN15)</f>
        <v>0</v>
      </c>
      <c r="AO16" s="75"/>
      <c r="AP16" s="35"/>
      <c r="AQ16" s="25"/>
      <c r="AR16" s="26"/>
      <c r="AS16" s="27"/>
      <c r="AT16" s="75"/>
      <c r="AU16" s="75"/>
      <c r="AV16" s="78"/>
      <c r="AW16" s="78"/>
      <c r="AX16" s="78"/>
      <c r="AY16" s="78"/>
      <c r="AZ16" s="78"/>
      <c r="BA16" s="78"/>
      <c r="BB16" s="78"/>
      <c r="BC16" s="78"/>
      <c r="BD16" s="78"/>
    </row>
    <row r="17" spans="1:56" ht="29.5" thickBot="1" x14ac:dyDescent="0.95">
      <c r="B17" s="482" t="s">
        <v>38</v>
      </c>
      <c r="C17" s="483"/>
      <c r="D17" s="483"/>
      <c r="E17" s="484"/>
      <c r="G17" s="497" t="s">
        <v>38</v>
      </c>
      <c r="H17" s="498"/>
      <c r="I17" s="498"/>
      <c r="J17" s="499"/>
      <c r="L17" s="482" t="s">
        <v>38</v>
      </c>
      <c r="M17" s="483"/>
      <c r="N17" s="483"/>
      <c r="O17" s="484"/>
      <c r="Q17" s="482" t="s">
        <v>38</v>
      </c>
      <c r="R17" s="483"/>
      <c r="S17" s="483"/>
      <c r="T17" s="484"/>
      <c r="V17" s="482" t="s">
        <v>38</v>
      </c>
      <c r="W17" s="483"/>
      <c r="X17" s="483"/>
      <c r="Y17" s="484"/>
      <c r="AA17" s="482" t="s">
        <v>38</v>
      </c>
      <c r="AB17" s="483"/>
      <c r="AC17" s="483"/>
      <c r="AD17" s="484"/>
      <c r="AF17" s="482" t="s">
        <v>38</v>
      </c>
      <c r="AG17" s="483"/>
      <c r="AH17" s="483"/>
      <c r="AI17" s="484"/>
      <c r="AK17" s="482" t="s">
        <v>38</v>
      </c>
      <c r="AL17" s="483"/>
      <c r="AM17" s="483"/>
      <c r="AN17" s="484"/>
      <c r="AP17" s="81" t="s">
        <v>36</v>
      </c>
      <c r="AQ17" s="82">
        <f t="shared" ref="AQ17" si="0">SUM(AQ7:AQ16)</f>
        <v>0</v>
      </c>
      <c r="AR17" s="83">
        <f>SUM(AR15:AR16)</f>
        <v>0</v>
      </c>
      <c r="AS17" s="84">
        <f>SUM(AS15:AS16)</f>
        <v>0</v>
      </c>
    </row>
    <row r="18" spans="1:56" ht="27" thickBot="1" x14ac:dyDescent="0.9">
      <c r="B18" s="32" t="s">
        <v>39</v>
      </c>
      <c r="C18" s="85"/>
      <c r="D18" s="86"/>
      <c r="E18" s="87"/>
      <c r="G18" s="32" t="s">
        <v>39</v>
      </c>
      <c r="H18" s="85"/>
      <c r="I18" s="86"/>
      <c r="J18" s="87"/>
      <c r="L18" s="32" t="s">
        <v>39</v>
      </c>
      <c r="M18" s="88"/>
      <c r="N18" s="86"/>
      <c r="O18" s="87"/>
      <c r="Q18" s="32" t="s">
        <v>39</v>
      </c>
      <c r="R18" s="88"/>
      <c r="S18" s="86"/>
      <c r="T18" s="87"/>
      <c r="V18" s="32" t="s">
        <v>39</v>
      </c>
      <c r="W18" s="88"/>
      <c r="X18" s="86"/>
      <c r="Y18" s="87"/>
      <c r="AA18" s="32" t="s">
        <v>39</v>
      </c>
      <c r="AB18" s="88"/>
      <c r="AC18" s="86"/>
      <c r="AD18" s="87"/>
      <c r="AF18" s="32" t="s">
        <v>39</v>
      </c>
      <c r="AG18" s="88"/>
      <c r="AH18" s="86"/>
      <c r="AI18" s="87"/>
      <c r="AK18" s="32" t="s">
        <v>39</v>
      </c>
      <c r="AL18" s="88"/>
      <c r="AM18" s="86"/>
      <c r="AN18" s="87"/>
      <c r="AP18" s="252" t="s">
        <v>159</v>
      </c>
      <c r="AQ18" s="253">
        <f>+AQ9+AQ13+AQ17</f>
        <v>0</v>
      </c>
      <c r="AR18" s="251">
        <f t="shared" ref="AR18:AS18" si="1">+AR9+AR13+AR17</f>
        <v>0</v>
      </c>
      <c r="AS18" s="251">
        <f t="shared" si="1"/>
        <v>0</v>
      </c>
    </row>
    <row r="19" spans="1:56" ht="27" thickBot="1" x14ac:dyDescent="0.9">
      <c r="B19" s="32" t="s">
        <v>41</v>
      </c>
      <c r="C19" s="85"/>
      <c r="D19" s="86"/>
      <c r="E19" s="87"/>
      <c r="G19" s="32" t="s">
        <v>41</v>
      </c>
      <c r="H19" s="85"/>
      <c r="I19" s="86"/>
      <c r="J19" s="87"/>
      <c r="L19" s="32" t="s">
        <v>41</v>
      </c>
      <c r="M19" s="88"/>
      <c r="N19" s="86"/>
      <c r="O19" s="87"/>
      <c r="Q19" s="32" t="s">
        <v>41</v>
      </c>
      <c r="R19" s="88"/>
      <c r="S19" s="86"/>
      <c r="T19" s="87"/>
      <c r="V19" s="32" t="s">
        <v>41</v>
      </c>
      <c r="W19" s="88"/>
      <c r="X19" s="86"/>
      <c r="Y19" s="87"/>
      <c r="AA19" s="32" t="s">
        <v>41</v>
      </c>
      <c r="AB19" s="88"/>
      <c r="AC19" s="86"/>
      <c r="AD19" s="87"/>
      <c r="AF19" s="32" t="s">
        <v>41</v>
      </c>
      <c r="AG19" s="88"/>
      <c r="AH19" s="86"/>
      <c r="AI19" s="87"/>
      <c r="AK19" s="32" t="s">
        <v>41</v>
      </c>
      <c r="AL19" s="88"/>
      <c r="AM19" s="86"/>
      <c r="AN19" s="87"/>
      <c r="AP19" s="240" t="s">
        <v>158</v>
      </c>
      <c r="AQ19" s="243"/>
      <c r="AR19" s="241"/>
      <c r="AS19" s="242"/>
    </row>
    <row r="20" spans="1:56" x14ac:dyDescent="0.6">
      <c r="B20" s="24"/>
      <c r="C20" s="89"/>
      <c r="D20" s="90"/>
      <c r="E20" s="87"/>
      <c r="G20" s="24"/>
      <c r="H20" s="89"/>
      <c r="I20" s="90"/>
      <c r="J20" s="87"/>
      <c r="L20" s="24"/>
      <c r="M20" s="91"/>
      <c r="N20" s="90"/>
      <c r="O20" s="87"/>
      <c r="Q20" s="24"/>
      <c r="R20" s="91"/>
      <c r="S20" s="90"/>
      <c r="T20" s="87"/>
      <c r="V20" s="24"/>
      <c r="W20" s="91"/>
      <c r="X20" s="90"/>
      <c r="Y20" s="87"/>
      <c r="AA20" s="24"/>
      <c r="AB20" s="91"/>
      <c r="AC20" s="90"/>
      <c r="AD20" s="87"/>
      <c r="AF20" s="24"/>
      <c r="AG20" s="91"/>
      <c r="AH20" s="90"/>
      <c r="AI20" s="87"/>
      <c r="AK20" s="24"/>
      <c r="AL20" s="91"/>
      <c r="AM20" s="90"/>
      <c r="AN20" s="87"/>
    </row>
    <row r="21" spans="1:56" x14ac:dyDescent="0.6">
      <c r="B21" s="24"/>
      <c r="C21" s="89"/>
      <c r="D21" s="90"/>
      <c r="E21" s="87"/>
      <c r="G21" s="24"/>
      <c r="H21" s="89"/>
      <c r="I21" s="90"/>
      <c r="J21" s="87"/>
      <c r="L21" s="24"/>
      <c r="M21" s="91"/>
      <c r="N21" s="90"/>
      <c r="O21" s="87"/>
      <c r="Q21" s="24"/>
      <c r="R21" s="91"/>
      <c r="S21" s="90"/>
      <c r="T21" s="87"/>
      <c r="V21" s="24"/>
      <c r="W21" s="91"/>
      <c r="X21" s="90"/>
      <c r="Y21" s="87"/>
      <c r="AA21" s="24"/>
      <c r="AB21" s="91"/>
      <c r="AC21" s="90"/>
      <c r="AD21" s="87"/>
      <c r="AF21" s="24"/>
      <c r="AG21" s="91"/>
      <c r="AH21" s="90"/>
      <c r="AI21" s="87"/>
      <c r="AK21" s="24"/>
      <c r="AL21" s="91"/>
      <c r="AM21" s="90"/>
      <c r="AN21" s="87"/>
    </row>
    <row r="22" spans="1:56" x14ac:dyDescent="0.6">
      <c r="B22" s="24"/>
      <c r="C22" s="89"/>
      <c r="D22" s="90"/>
      <c r="E22" s="87"/>
      <c r="G22" s="24"/>
      <c r="H22" s="89"/>
      <c r="I22" s="90"/>
      <c r="J22" s="87"/>
      <c r="L22" s="24"/>
      <c r="M22" s="91"/>
      <c r="N22" s="90"/>
      <c r="O22" s="87"/>
      <c r="Q22" s="24"/>
      <c r="R22" s="91"/>
      <c r="S22" s="90"/>
      <c r="T22" s="87"/>
      <c r="V22" s="24"/>
      <c r="W22" s="91"/>
      <c r="X22" s="90"/>
      <c r="Y22" s="87"/>
      <c r="AA22" s="24"/>
      <c r="AB22" s="91"/>
      <c r="AC22" s="90"/>
      <c r="AD22" s="87"/>
      <c r="AF22" s="24"/>
      <c r="AG22" s="91"/>
      <c r="AH22" s="90"/>
      <c r="AI22" s="87"/>
      <c r="AK22" s="24"/>
      <c r="AL22" s="91"/>
      <c r="AM22" s="90"/>
      <c r="AN22" s="87"/>
    </row>
    <row r="23" spans="1:56" x14ac:dyDescent="0.6">
      <c r="B23" s="24"/>
      <c r="C23" s="89"/>
      <c r="D23" s="90"/>
      <c r="E23" s="87"/>
      <c r="G23" s="24"/>
      <c r="H23" s="89"/>
      <c r="I23" s="90"/>
      <c r="J23" s="87"/>
      <c r="L23" s="24"/>
      <c r="M23" s="91"/>
      <c r="N23" s="90"/>
      <c r="O23" s="87"/>
      <c r="Q23" s="24"/>
      <c r="R23" s="91"/>
      <c r="S23" s="90"/>
      <c r="T23" s="87"/>
      <c r="V23" s="24"/>
      <c r="W23" s="91"/>
      <c r="X23" s="90"/>
      <c r="Y23" s="87"/>
      <c r="AA23" s="24"/>
      <c r="AB23" s="91"/>
      <c r="AC23" s="90"/>
      <c r="AD23" s="87"/>
      <c r="AF23" s="24"/>
      <c r="AG23" s="91"/>
      <c r="AH23" s="90"/>
      <c r="AI23" s="87"/>
      <c r="AK23" s="24"/>
      <c r="AL23" s="91"/>
      <c r="AM23" s="90"/>
      <c r="AN23" s="87"/>
    </row>
    <row r="24" spans="1:56" x14ac:dyDescent="0.6">
      <c r="B24" s="47"/>
      <c r="C24" s="92"/>
      <c r="D24" s="93"/>
      <c r="E24" s="94"/>
      <c r="G24" s="69"/>
      <c r="H24" s="92"/>
      <c r="I24" s="93"/>
      <c r="J24" s="94"/>
      <c r="L24" s="47"/>
      <c r="M24" s="95"/>
      <c r="N24" s="93"/>
      <c r="O24" s="94"/>
      <c r="Q24" s="47"/>
      <c r="R24" s="95"/>
      <c r="S24" s="93"/>
      <c r="T24" s="94"/>
      <c r="V24" s="24"/>
      <c r="W24" s="95"/>
      <c r="X24" s="93"/>
      <c r="Y24" s="94"/>
      <c r="AA24" s="24"/>
      <c r="AB24" s="95"/>
      <c r="AC24" s="93"/>
      <c r="AD24" s="94"/>
      <c r="AF24" s="24"/>
      <c r="AG24" s="95"/>
      <c r="AH24" s="93"/>
      <c r="AI24" s="94"/>
      <c r="AK24" s="24"/>
      <c r="AL24" s="95"/>
      <c r="AM24" s="93"/>
      <c r="AN24" s="94"/>
    </row>
    <row r="25" spans="1:56" ht="20.5" thickBot="1" x14ac:dyDescent="0.65">
      <c r="B25" s="69"/>
      <c r="C25" s="96"/>
      <c r="D25" s="97"/>
      <c r="E25" s="87"/>
      <c r="G25" s="69"/>
      <c r="H25" s="96"/>
      <c r="I25" s="97"/>
      <c r="J25" s="87"/>
      <c r="L25" s="69"/>
      <c r="M25" s="98"/>
      <c r="N25" s="97"/>
      <c r="O25" s="87"/>
      <c r="Q25" s="69"/>
      <c r="R25" s="98"/>
      <c r="S25" s="97"/>
      <c r="T25" s="87"/>
      <c r="V25" s="69"/>
      <c r="W25" s="98"/>
      <c r="X25" s="97"/>
      <c r="Y25" s="87"/>
      <c r="AA25" s="69"/>
      <c r="AB25" s="98"/>
      <c r="AC25" s="97"/>
      <c r="AD25" s="87"/>
      <c r="AF25" s="69"/>
      <c r="AG25" s="98"/>
      <c r="AH25" s="97"/>
      <c r="AI25" s="87"/>
      <c r="AK25" s="69"/>
      <c r="AL25" s="98"/>
      <c r="AM25" s="97"/>
      <c r="AN25" s="87"/>
    </row>
    <row r="26" spans="1:56" s="80" customFormat="1" ht="27" thickBot="1" x14ac:dyDescent="0.9">
      <c r="A26" s="75"/>
      <c r="B26" s="61" t="s">
        <v>36</v>
      </c>
      <c r="C26" s="99">
        <f>SUM(C18:C25)</f>
        <v>0</v>
      </c>
      <c r="D26" s="63">
        <f>SUM(D18:D25)</f>
        <v>0</v>
      </c>
      <c r="E26" s="64">
        <f>SUM(E18:E25)</f>
        <v>0</v>
      </c>
      <c r="F26" s="78"/>
      <c r="G26" s="61" t="s">
        <v>36</v>
      </c>
      <c r="H26" s="99">
        <f>SUM(H18:H25)</f>
        <v>0</v>
      </c>
      <c r="I26" s="63">
        <f>SUM(I18:I25)</f>
        <v>0</v>
      </c>
      <c r="J26" s="64">
        <f>SUM(J18:J25)</f>
        <v>0</v>
      </c>
      <c r="K26" s="78"/>
      <c r="L26" s="61" t="s">
        <v>36</v>
      </c>
      <c r="M26" s="62">
        <f>SUM(M18:M25)</f>
        <v>0</v>
      </c>
      <c r="N26" s="63">
        <f>SUM(N18:N25)</f>
        <v>0</v>
      </c>
      <c r="O26" s="64">
        <f>SUM(O18:O25)</f>
        <v>0</v>
      </c>
      <c r="P26" s="78"/>
      <c r="Q26" s="61" t="s">
        <v>36</v>
      </c>
      <c r="R26" s="62">
        <f>SUM(R18:R25)</f>
        <v>0</v>
      </c>
      <c r="S26" s="63">
        <f>SUM(S18:S25)</f>
        <v>0</v>
      </c>
      <c r="T26" s="64">
        <f>SUM(T18:T25)</f>
        <v>0</v>
      </c>
      <c r="U26" s="78"/>
      <c r="V26" s="61" t="s">
        <v>36</v>
      </c>
      <c r="W26" s="62">
        <f>SUM(W18:W25)</f>
        <v>0</v>
      </c>
      <c r="X26" s="63">
        <f>SUM(X18:X25)</f>
        <v>0</v>
      </c>
      <c r="Y26" s="64">
        <f>SUM(Y18:Y25)</f>
        <v>0</v>
      </c>
      <c r="Z26" s="75"/>
      <c r="AA26" s="61" t="s">
        <v>36</v>
      </c>
      <c r="AB26" s="62">
        <f>SUM(AB18:AB25)</f>
        <v>0</v>
      </c>
      <c r="AC26" s="63">
        <f>SUM(AC18:AC25)</f>
        <v>0</v>
      </c>
      <c r="AD26" s="64">
        <f>SUM(AD18:AD25)</f>
        <v>0</v>
      </c>
      <c r="AE26" s="75"/>
      <c r="AF26" s="61" t="s">
        <v>36</v>
      </c>
      <c r="AG26" s="62">
        <f>SUM(AG18:AG25)</f>
        <v>0</v>
      </c>
      <c r="AH26" s="63">
        <f>SUM(AH18:AH25)</f>
        <v>0</v>
      </c>
      <c r="AI26" s="64">
        <f>SUM(AI18:AI25)</f>
        <v>0</v>
      </c>
      <c r="AJ26" s="75"/>
      <c r="AK26" s="61" t="s">
        <v>36</v>
      </c>
      <c r="AL26" s="62">
        <f>SUM(AL18:AL25)</f>
        <v>0</v>
      </c>
      <c r="AM26" s="63">
        <f>SUM(AM18:AM25)</f>
        <v>0</v>
      </c>
      <c r="AN26" s="64">
        <f>SUM(AN18:AN25)</f>
        <v>0</v>
      </c>
      <c r="AO26" s="75"/>
      <c r="AP26" s="75"/>
      <c r="AQ26" s="75"/>
      <c r="AR26" s="75"/>
      <c r="AS26" s="75"/>
      <c r="AT26" s="75"/>
      <c r="AU26" s="75"/>
      <c r="AV26" s="78"/>
      <c r="AW26" s="78"/>
      <c r="AX26" s="78"/>
      <c r="AY26" s="78"/>
      <c r="AZ26" s="78"/>
      <c r="BA26" s="78"/>
      <c r="BB26" s="78"/>
      <c r="BC26" s="78"/>
      <c r="BD26" s="78"/>
    </row>
    <row r="27" spans="1:56" ht="29.5" thickBot="1" x14ac:dyDescent="0.65">
      <c r="B27" s="485" t="s">
        <v>40</v>
      </c>
      <c r="C27" s="486"/>
      <c r="D27" s="486"/>
      <c r="E27" s="487"/>
      <c r="G27" s="485" t="s">
        <v>40</v>
      </c>
      <c r="H27" s="486"/>
      <c r="I27" s="486"/>
      <c r="J27" s="487"/>
      <c r="L27" s="485" t="s">
        <v>40</v>
      </c>
      <c r="M27" s="486"/>
      <c r="N27" s="486"/>
      <c r="O27" s="487"/>
      <c r="Q27" s="485" t="s">
        <v>40</v>
      </c>
      <c r="R27" s="486"/>
      <c r="S27" s="486"/>
      <c r="T27" s="487"/>
      <c r="V27" s="485" t="s">
        <v>40</v>
      </c>
      <c r="W27" s="486"/>
      <c r="X27" s="486"/>
      <c r="Y27" s="487"/>
      <c r="AA27" s="485" t="s">
        <v>40</v>
      </c>
      <c r="AB27" s="486"/>
      <c r="AC27" s="486"/>
      <c r="AD27" s="487"/>
      <c r="AF27" s="485" t="s">
        <v>40</v>
      </c>
      <c r="AG27" s="486"/>
      <c r="AH27" s="486"/>
      <c r="AI27" s="487"/>
      <c r="AK27" s="485" t="s">
        <v>40</v>
      </c>
      <c r="AL27" s="486"/>
      <c r="AM27" s="486"/>
      <c r="AN27" s="487"/>
    </row>
    <row r="28" spans="1:56" x14ac:dyDescent="0.6">
      <c r="B28" s="32" t="s">
        <v>42</v>
      </c>
      <c r="C28" s="100"/>
      <c r="D28" s="86"/>
      <c r="E28" s="87">
        <v>0</v>
      </c>
      <c r="G28" s="32" t="s">
        <v>42</v>
      </c>
      <c r="H28" s="100"/>
      <c r="I28" s="86"/>
      <c r="J28" s="87">
        <v>0</v>
      </c>
      <c r="L28" s="32" t="s">
        <v>42</v>
      </c>
      <c r="M28" s="101"/>
      <c r="N28" s="86"/>
      <c r="O28" s="87">
        <v>0</v>
      </c>
      <c r="Q28" s="32" t="s">
        <v>42</v>
      </c>
      <c r="R28" s="101"/>
      <c r="S28" s="86"/>
      <c r="T28" s="87">
        <v>0</v>
      </c>
      <c r="V28" s="32" t="s">
        <v>42</v>
      </c>
      <c r="W28" s="101"/>
      <c r="X28" s="86"/>
      <c r="Y28" s="87">
        <v>0</v>
      </c>
      <c r="AA28" s="32" t="s">
        <v>42</v>
      </c>
      <c r="AB28" s="101"/>
      <c r="AC28" s="86"/>
      <c r="AD28" s="87">
        <v>0</v>
      </c>
      <c r="AF28" s="32" t="s">
        <v>42</v>
      </c>
      <c r="AG28" s="101"/>
      <c r="AH28" s="86"/>
      <c r="AI28" s="87">
        <v>0</v>
      </c>
      <c r="AK28" s="32" t="s">
        <v>42</v>
      </c>
      <c r="AL28" s="101"/>
      <c r="AM28" s="86"/>
      <c r="AN28" s="87">
        <v>0</v>
      </c>
    </row>
    <row r="29" spans="1:56" x14ac:dyDescent="0.6">
      <c r="B29" s="32" t="s">
        <v>43</v>
      </c>
      <c r="C29" s="85"/>
      <c r="D29" s="86"/>
      <c r="E29" s="87"/>
      <c r="G29" s="32" t="s">
        <v>43</v>
      </c>
      <c r="H29" s="85"/>
      <c r="I29" s="86"/>
      <c r="J29" s="87"/>
      <c r="L29" s="32" t="s">
        <v>43</v>
      </c>
      <c r="M29" s="88"/>
      <c r="N29" s="86"/>
      <c r="O29" s="87"/>
      <c r="Q29" s="32" t="s">
        <v>43</v>
      </c>
      <c r="R29" s="88"/>
      <c r="S29" s="86"/>
      <c r="T29" s="87"/>
      <c r="V29" s="32" t="s">
        <v>43</v>
      </c>
      <c r="W29" s="88"/>
      <c r="X29" s="86"/>
      <c r="Y29" s="87"/>
      <c r="AA29" s="32" t="s">
        <v>43</v>
      </c>
      <c r="AB29" s="88"/>
      <c r="AC29" s="86"/>
      <c r="AD29" s="87"/>
      <c r="AF29" s="32" t="s">
        <v>43</v>
      </c>
      <c r="AG29" s="88"/>
      <c r="AH29" s="86"/>
      <c r="AI29" s="87"/>
      <c r="AK29" s="32" t="s">
        <v>43</v>
      </c>
      <c r="AL29" s="88"/>
      <c r="AM29" s="86"/>
      <c r="AN29" s="87"/>
    </row>
    <row r="30" spans="1:56" x14ac:dyDescent="0.6">
      <c r="B30" s="24" t="s">
        <v>44</v>
      </c>
      <c r="C30" s="89"/>
      <c r="D30" s="90"/>
      <c r="E30" s="87"/>
      <c r="G30" s="24" t="s">
        <v>44</v>
      </c>
      <c r="H30" s="89"/>
      <c r="I30" s="90"/>
      <c r="J30" s="87"/>
      <c r="L30" s="24" t="s">
        <v>44</v>
      </c>
      <c r="M30" s="91"/>
      <c r="N30" s="90"/>
      <c r="O30" s="87"/>
      <c r="Q30" s="24" t="s">
        <v>44</v>
      </c>
      <c r="R30" s="91"/>
      <c r="S30" s="90"/>
      <c r="T30" s="87"/>
      <c r="V30" s="24" t="s">
        <v>44</v>
      </c>
      <c r="W30" s="91"/>
      <c r="X30" s="90"/>
      <c r="Y30" s="87"/>
      <c r="AA30" s="24" t="s">
        <v>44</v>
      </c>
      <c r="AB30" s="91"/>
      <c r="AC30" s="90"/>
      <c r="AD30" s="87"/>
      <c r="AF30" s="24" t="s">
        <v>44</v>
      </c>
      <c r="AG30" s="91"/>
      <c r="AH30" s="90"/>
      <c r="AI30" s="87"/>
      <c r="AK30" s="24" t="s">
        <v>44</v>
      </c>
      <c r="AL30" s="91"/>
      <c r="AM30" s="90"/>
      <c r="AN30" s="87"/>
    </row>
    <row r="31" spans="1:56" x14ac:dyDescent="0.6">
      <c r="B31" s="24" t="s">
        <v>45</v>
      </c>
      <c r="C31" s="89"/>
      <c r="D31" s="90"/>
      <c r="E31" s="87"/>
      <c r="G31" s="24" t="s">
        <v>45</v>
      </c>
      <c r="H31" s="89"/>
      <c r="I31" s="90"/>
      <c r="J31" s="87"/>
      <c r="L31" s="24" t="s">
        <v>45</v>
      </c>
      <c r="M31" s="91"/>
      <c r="N31" s="90"/>
      <c r="O31" s="87"/>
      <c r="Q31" s="24" t="s">
        <v>45</v>
      </c>
      <c r="R31" s="91"/>
      <c r="S31" s="90"/>
      <c r="T31" s="87"/>
      <c r="V31" s="24" t="s">
        <v>45</v>
      </c>
      <c r="W31" s="91"/>
      <c r="X31" s="90"/>
      <c r="Y31" s="87"/>
      <c r="AA31" s="24" t="s">
        <v>45</v>
      </c>
      <c r="AB31" s="91"/>
      <c r="AC31" s="90"/>
      <c r="AD31" s="87"/>
      <c r="AF31" s="24" t="s">
        <v>45</v>
      </c>
      <c r="AG31" s="91"/>
      <c r="AH31" s="90"/>
      <c r="AI31" s="87"/>
      <c r="AK31" s="24" t="s">
        <v>45</v>
      </c>
      <c r="AL31" s="91"/>
      <c r="AM31" s="90"/>
      <c r="AN31" s="87"/>
    </row>
    <row r="32" spans="1:56" x14ac:dyDescent="0.6">
      <c r="B32" s="102" t="s">
        <v>46</v>
      </c>
      <c r="C32" s="89"/>
      <c r="D32" s="90"/>
      <c r="E32" s="87"/>
      <c r="G32" s="102" t="s">
        <v>46</v>
      </c>
      <c r="H32" s="89"/>
      <c r="I32" s="90"/>
      <c r="J32" s="87"/>
      <c r="L32" s="102" t="s">
        <v>46</v>
      </c>
      <c r="M32" s="91"/>
      <c r="N32" s="90"/>
      <c r="O32" s="87"/>
      <c r="Q32" s="102" t="s">
        <v>46</v>
      </c>
      <c r="R32" s="91"/>
      <c r="S32" s="90"/>
      <c r="T32" s="87"/>
      <c r="V32" s="102" t="s">
        <v>46</v>
      </c>
      <c r="W32" s="91"/>
      <c r="X32" s="90"/>
      <c r="Y32" s="87"/>
      <c r="AA32" s="102" t="s">
        <v>46</v>
      </c>
      <c r="AB32" s="91"/>
      <c r="AC32" s="90"/>
      <c r="AD32" s="87"/>
      <c r="AF32" s="103" t="s">
        <v>46</v>
      </c>
      <c r="AG32" s="91"/>
      <c r="AH32" s="90"/>
      <c r="AI32" s="87"/>
      <c r="AK32" s="103" t="s">
        <v>46</v>
      </c>
      <c r="AL32" s="91"/>
      <c r="AM32" s="90"/>
      <c r="AN32" s="87"/>
    </row>
    <row r="33" spans="1:56" x14ac:dyDescent="0.6">
      <c r="B33" s="104" t="s">
        <v>47</v>
      </c>
      <c r="C33" s="89"/>
      <c r="D33" s="90"/>
      <c r="E33" s="87"/>
      <c r="G33" s="104" t="s">
        <v>47</v>
      </c>
      <c r="H33" s="89"/>
      <c r="I33" s="90"/>
      <c r="J33" s="87"/>
      <c r="L33" s="104" t="s">
        <v>47</v>
      </c>
      <c r="M33" s="91"/>
      <c r="N33" s="90"/>
      <c r="O33" s="87"/>
      <c r="Q33" s="104" t="s">
        <v>47</v>
      </c>
      <c r="R33" s="91"/>
      <c r="S33" s="90"/>
      <c r="T33" s="87"/>
      <c r="V33" s="104" t="s">
        <v>47</v>
      </c>
      <c r="W33" s="91"/>
      <c r="X33" s="90"/>
      <c r="Y33" s="87"/>
      <c r="AA33" s="104" t="s">
        <v>47</v>
      </c>
      <c r="AB33" s="91"/>
      <c r="AC33" s="90"/>
      <c r="AD33" s="87"/>
      <c r="AF33" s="104" t="s">
        <v>47</v>
      </c>
      <c r="AG33" s="91"/>
      <c r="AH33" s="90"/>
      <c r="AI33" s="87"/>
      <c r="AK33" s="104" t="s">
        <v>47</v>
      </c>
      <c r="AL33" s="91"/>
      <c r="AM33" s="90"/>
      <c r="AN33" s="87"/>
    </row>
    <row r="34" spans="1:56" x14ac:dyDescent="0.6">
      <c r="B34" s="69"/>
      <c r="C34" s="92"/>
      <c r="D34" s="93"/>
      <c r="E34" s="94"/>
      <c r="G34" s="69"/>
      <c r="H34" s="92"/>
      <c r="I34" s="93"/>
      <c r="J34" s="94"/>
      <c r="L34" s="69"/>
      <c r="M34" s="95"/>
      <c r="N34" s="93"/>
      <c r="O34" s="94"/>
      <c r="Q34" s="69"/>
      <c r="R34" s="95"/>
      <c r="S34" s="93"/>
      <c r="T34" s="94"/>
      <c r="V34" s="105"/>
      <c r="W34" s="95"/>
      <c r="X34" s="93"/>
      <c r="Y34" s="94"/>
      <c r="AA34" s="69"/>
      <c r="AB34" s="95"/>
      <c r="AC34" s="93"/>
      <c r="AD34" s="94"/>
      <c r="AF34" s="69"/>
      <c r="AG34" s="95"/>
      <c r="AH34" s="93"/>
      <c r="AI34" s="94"/>
      <c r="AK34" s="69"/>
      <c r="AL34" s="95"/>
      <c r="AM34" s="93"/>
      <c r="AN34" s="94"/>
    </row>
    <row r="35" spans="1:56" x14ac:dyDescent="0.6">
      <c r="B35" s="69"/>
      <c r="C35" s="96"/>
      <c r="D35" s="97"/>
      <c r="E35" s="87"/>
      <c r="G35" s="69"/>
      <c r="H35" s="96"/>
      <c r="I35" s="97"/>
      <c r="J35" s="87"/>
      <c r="L35" s="69"/>
      <c r="M35" s="98"/>
      <c r="N35" s="97"/>
      <c r="O35" s="87"/>
      <c r="Q35" s="69"/>
      <c r="R35" s="98"/>
      <c r="S35" s="97"/>
      <c r="T35" s="87"/>
      <c r="V35" s="69"/>
      <c r="W35" s="98"/>
      <c r="X35" s="97"/>
      <c r="Y35" s="87"/>
      <c r="AA35" s="69"/>
      <c r="AB35" s="98"/>
      <c r="AC35" s="97"/>
      <c r="AD35" s="87"/>
      <c r="AF35" s="69"/>
      <c r="AG35" s="98"/>
      <c r="AH35" s="97"/>
      <c r="AI35" s="87"/>
      <c r="AK35" s="69"/>
      <c r="AL35" s="98"/>
      <c r="AM35" s="97"/>
      <c r="AN35" s="87"/>
    </row>
    <row r="36" spans="1:56" ht="20.5" thickBot="1" x14ac:dyDescent="0.65">
      <c r="B36" s="32"/>
      <c r="C36" s="85"/>
      <c r="D36" s="86"/>
      <c r="E36" s="87"/>
      <c r="G36" s="32"/>
      <c r="H36" s="85"/>
      <c r="I36" s="86"/>
      <c r="J36" s="87"/>
      <c r="L36" s="32"/>
      <c r="M36" s="88"/>
      <c r="N36" s="86"/>
      <c r="O36" s="87"/>
      <c r="Q36" s="32"/>
      <c r="R36" s="88"/>
      <c r="S36" s="86"/>
      <c r="T36" s="87"/>
      <c r="V36" s="32"/>
      <c r="W36" s="88"/>
      <c r="X36" s="86"/>
      <c r="Y36" s="87"/>
      <c r="AA36" s="32"/>
      <c r="AB36" s="88"/>
      <c r="AC36" s="86"/>
      <c r="AD36" s="87"/>
      <c r="AF36" s="32"/>
      <c r="AG36" s="88"/>
      <c r="AH36" s="86"/>
      <c r="AI36" s="87"/>
      <c r="AK36" s="32"/>
      <c r="AL36" s="88"/>
      <c r="AM36" s="86"/>
      <c r="AN36" s="87"/>
    </row>
    <row r="37" spans="1:56" s="80" customFormat="1" ht="27" thickBot="1" x14ac:dyDescent="0.9">
      <c r="A37" s="75"/>
      <c r="B37" s="81" t="s">
        <v>36</v>
      </c>
      <c r="C37" s="106">
        <f t="shared" ref="C37:D37" si="2">SUM(C28:C36)</f>
        <v>0</v>
      </c>
      <c r="D37" s="83">
        <f t="shared" si="2"/>
        <v>0</v>
      </c>
      <c r="E37" s="84">
        <f>SUM(E28:E36)</f>
        <v>0</v>
      </c>
      <c r="F37" s="78"/>
      <c r="G37" s="107" t="s">
        <v>36</v>
      </c>
      <c r="H37" s="108">
        <f t="shared" ref="H37:I37" si="3">SUM(H28:H36)</f>
        <v>0</v>
      </c>
      <c r="I37" s="109">
        <f t="shared" si="3"/>
        <v>0</v>
      </c>
      <c r="J37" s="110">
        <f>SUM(J28:J36)</f>
        <v>0</v>
      </c>
      <c r="K37" s="78"/>
      <c r="L37" s="81" t="s">
        <v>36</v>
      </c>
      <c r="M37" s="82">
        <f t="shared" ref="M37:N37" si="4">SUM(M28:M36)</f>
        <v>0</v>
      </c>
      <c r="N37" s="83">
        <f t="shared" si="4"/>
        <v>0</v>
      </c>
      <c r="O37" s="84">
        <f>SUM(O28:O36)</f>
        <v>0</v>
      </c>
      <c r="P37" s="78"/>
      <c r="Q37" s="81" t="s">
        <v>36</v>
      </c>
      <c r="R37" s="82">
        <f t="shared" ref="R37:S37" si="5">SUM(R28:R36)</f>
        <v>0</v>
      </c>
      <c r="S37" s="83">
        <f t="shared" si="5"/>
        <v>0</v>
      </c>
      <c r="T37" s="84">
        <f>SUM(T28:T36)</f>
        <v>0</v>
      </c>
      <c r="U37" s="78"/>
      <c r="V37" s="81" t="s">
        <v>36</v>
      </c>
      <c r="W37" s="82">
        <f t="shared" ref="W37:X37" si="6">SUM(W28:W36)</f>
        <v>0</v>
      </c>
      <c r="X37" s="83">
        <f t="shared" si="6"/>
        <v>0</v>
      </c>
      <c r="Y37" s="84">
        <f>SUM(Y28:Y36)</f>
        <v>0</v>
      </c>
      <c r="Z37" s="75"/>
      <c r="AA37" s="81" t="s">
        <v>36</v>
      </c>
      <c r="AB37" s="82">
        <f t="shared" ref="AB37:AC37" si="7">SUM(AB28:AB36)</f>
        <v>0</v>
      </c>
      <c r="AC37" s="83">
        <f t="shared" si="7"/>
        <v>0</v>
      </c>
      <c r="AD37" s="84">
        <f>SUM(AD28:AD36)</f>
        <v>0</v>
      </c>
      <c r="AE37" s="75"/>
      <c r="AF37" s="81" t="s">
        <v>36</v>
      </c>
      <c r="AG37" s="82">
        <f t="shared" ref="AG37:AH37" si="8">SUM(AG28:AG36)</f>
        <v>0</v>
      </c>
      <c r="AH37" s="83">
        <f t="shared" si="8"/>
        <v>0</v>
      </c>
      <c r="AI37" s="84">
        <f>SUM(AI28:AI36)</f>
        <v>0</v>
      </c>
      <c r="AJ37" s="75"/>
      <c r="AK37" s="81" t="s">
        <v>36</v>
      </c>
      <c r="AL37" s="82">
        <f t="shared" ref="AL37:AM37" si="9">SUM(AL28:AL36)</f>
        <v>0</v>
      </c>
      <c r="AM37" s="83">
        <f t="shared" si="9"/>
        <v>0</v>
      </c>
      <c r="AN37" s="84">
        <f>SUM(AN28:AN36)</f>
        <v>0</v>
      </c>
      <c r="AO37" s="3"/>
      <c r="AP37" s="3"/>
      <c r="AQ37" s="3"/>
      <c r="AR37" s="3"/>
      <c r="AS37" s="3"/>
      <c r="AT37" s="3"/>
      <c r="AU37" s="3"/>
      <c r="AV37" s="78"/>
      <c r="AW37" s="78"/>
      <c r="AX37" s="78"/>
      <c r="AY37" s="78"/>
      <c r="AZ37" s="78"/>
      <c r="BA37" s="78"/>
      <c r="BB37" s="78"/>
      <c r="BC37" s="78"/>
      <c r="BD37" s="78"/>
    </row>
    <row r="38" spans="1:56" ht="26.5" x14ac:dyDescent="0.85">
      <c r="B38" s="115" t="s">
        <v>48</v>
      </c>
      <c r="C38" s="117"/>
      <c r="D38" s="117"/>
      <c r="E38" s="118"/>
      <c r="G38" s="115" t="s">
        <v>48</v>
      </c>
      <c r="H38" s="117"/>
      <c r="I38" s="117"/>
      <c r="J38" s="118"/>
      <c r="L38" s="115" t="s">
        <v>48</v>
      </c>
      <c r="M38" s="116"/>
      <c r="N38" s="117"/>
      <c r="O38" s="118"/>
      <c r="Q38" s="115" t="s">
        <v>48</v>
      </c>
      <c r="R38" s="116"/>
      <c r="S38" s="117"/>
      <c r="T38" s="118"/>
      <c r="V38" s="111" t="s">
        <v>48</v>
      </c>
      <c r="W38" s="114"/>
      <c r="X38" s="112"/>
      <c r="Y38" s="113"/>
      <c r="AA38" s="111" t="s">
        <v>48</v>
      </c>
      <c r="AB38" s="114"/>
      <c r="AC38" s="112"/>
      <c r="AD38" s="113"/>
      <c r="AF38" s="115" t="s">
        <v>48</v>
      </c>
      <c r="AG38" s="116"/>
      <c r="AH38" s="117"/>
      <c r="AI38" s="118"/>
      <c r="AK38" s="115" t="s">
        <v>48</v>
      </c>
      <c r="AL38" s="116"/>
      <c r="AM38" s="117"/>
      <c r="AN38" s="118"/>
    </row>
    <row r="39" spans="1:56" ht="27" thickBot="1" x14ac:dyDescent="0.9">
      <c r="B39" s="119" t="s">
        <v>49</v>
      </c>
      <c r="C39" s="120" t="e">
        <f>+#REF!</f>
        <v>#REF!</v>
      </c>
      <c r="D39" s="120" t="e">
        <f>+#REF!</f>
        <v>#REF!</v>
      </c>
      <c r="E39" s="237" t="e">
        <f>+#REF!</f>
        <v>#REF!</v>
      </c>
      <c r="G39" s="119" t="s">
        <v>49</v>
      </c>
      <c r="H39" s="120" t="e">
        <f>+#REF!</f>
        <v>#REF!</v>
      </c>
      <c r="I39" s="120" t="e">
        <f>+#REF!</f>
        <v>#REF!</v>
      </c>
      <c r="J39" s="237" t="e">
        <f>+#REF!</f>
        <v>#REF!</v>
      </c>
      <c r="L39" s="119" t="s">
        <v>49</v>
      </c>
      <c r="M39" s="121"/>
      <c r="N39" s="120" t="e">
        <f>+#REF!</f>
        <v>#REF!</v>
      </c>
      <c r="O39" s="237" t="e">
        <f>+#REF!</f>
        <v>#REF!</v>
      </c>
      <c r="Q39" s="205" t="s">
        <v>49</v>
      </c>
      <c r="R39" s="206"/>
      <c r="S39" s="207" t="e">
        <f>+#REF!</f>
        <v>#REF!</v>
      </c>
      <c r="T39" s="247" t="e">
        <f>+#REF!</f>
        <v>#REF!</v>
      </c>
      <c r="V39" s="119" t="s">
        <v>49</v>
      </c>
      <c r="W39" s="121"/>
      <c r="X39" s="224" t="e">
        <f>+#REF!</f>
        <v>#REF!</v>
      </c>
      <c r="Y39" s="225" t="e">
        <f>+#REF!</f>
        <v>#REF!</v>
      </c>
      <c r="AA39" s="119" t="s">
        <v>49</v>
      </c>
      <c r="AB39" s="121"/>
      <c r="AC39" s="224" t="e">
        <f>+#REF!</f>
        <v>#REF!</v>
      </c>
      <c r="AD39" s="225" t="e">
        <f>+#REF!</f>
        <v>#REF!</v>
      </c>
      <c r="AF39" s="119" t="s">
        <v>49</v>
      </c>
      <c r="AG39" s="121"/>
      <c r="AH39" s="122" t="e">
        <f>+S39+AC39</f>
        <v>#REF!</v>
      </c>
      <c r="AI39" s="246" t="e">
        <f>+T39+AD39</f>
        <v>#REF!</v>
      </c>
      <c r="AK39" s="119" t="s">
        <v>49</v>
      </c>
      <c r="AL39" s="121"/>
      <c r="AM39" s="226" t="e">
        <f>+X39+N39</f>
        <v>#REF!</v>
      </c>
      <c r="AN39" s="245" t="e">
        <f>+Y39+O39</f>
        <v>#REF!</v>
      </c>
    </row>
    <row r="40" spans="1:56" s="80" customFormat="1" ht="27" thickBot="1" x14ac:dyDescent="0.9">
      <c r="A40" s="75"/>
      <c r="B40" s="248" t="s">
        <v>50</v>
      </c>
      <c r="C40" s="249" t="e">
        <f>C16+C26+C37+C38+C39</f>
        <v>#REF!</v>
      </c>
      <c r="D40" s="249" t="e">
        <f t="shared" ref="D40:E40" si="10">D16+D26+D37+D38+D39</f>
        <v>#REF!</v>
      </c>
      <c r="E40" s="249" t="e">
        <f t="shared" si="10"/>
        <v>#REF!</v>
      </c>
      <c r="F40" s="78"/>
      <c r="G40" s="250" t="s">
        <v>51</v>
      </c>
      <c r="H40" s="251" t="e">
        <f>H16+H26+H37+H38+H39</f>
        <v>#REF!</v>
      </c>
      <c r="I40" s="251" t="e">
        <f t="shared" ref="I40" si="11">I16+I26+I37+I38+I39</f>
        <v>#REF!</v>
      </c>
      <c r="J40" s="251" t="e">
        <f t="shared" ref="J40" si="12">J16+J26+J37+J38+J39</f>
        <v>#REF!</v>
      </c>
      <c r="K40" s="78"/>
      <c r="L40" s="252" t="s">
        <v>52</v>
      </c>
      <c r="M40" s="253">
        <f>M16+M26+M37+M38+M39</f>
        <v>0</v>
      </c>
      <c r="N40" s="251" t="e">
        <f t="shared" ref="N40" si="13">N16+N26+N37+N38+N39</f>
        <v>#REF!</v>
      </c>
      <c r="O40" s="251" t="e">
        <f t="shared" ref="O40" si="14">O16+O26+O37+O38+O39</f>
        <v>#REF!</v>
      </c>
      <c r="P40" s="78"/>
      <c r="Q40" s="252" t="s">
        <v>53</v>
      </c>
      <c r="R40" s="253">
        <f>R16+R26+R37+R38+R39</f>
        <v>0</v>
      </c>
      <c r="S40" s="251" t="e">
        <f t="shared" ref="S40" si="15">S16+S26+S37+S38+S39</f>
        <v>#REF!</v>
      </c>
      <c r="T40" s="251" t="e">
        <f t="shared" ref="T40" si="16">T16+T26+T37+T38+T39</f>
        <v>#REF!</v>
      </c>
      <c r="U40" s="78"/>
      <c r="V40" s="252" t="s">
        <v>54</v>
      </c>
      <c r="W40" s="253">
        <f>W16+W26+W37+W38+W39</f>
        <v>0</v>
      </c>
      <c r="X40" s="251" t="e">
        <f t="shared" ref="X40" si="17">X16+X26+X37+X38+X39</f>
        <v>#REF!</v>
      </c>
      <c r="Y40" s="251" t="e">
        <f t="shared" ref="Y40" si="18">Y16+Y26+Y37+Y38+Y39</f>
        <v>#REF!</v>
      </c>
      <c r="Z40" s="75"/>
      <c r="AA40" s="252" t="s">
        <v>55</v>
      </c>
      <c r="AB40" s="253">
        <f>AB16+AB26+AB37+AB38+AB39</f>
        <v>0</v>
      </c>
      <c r="AC40" s="251" t="e">
        <f t="shared" ref="AC40" si="19">AC16+AC26+AC37+AC38+AC39</f>
        <v>#REF!</v>
      </c>
      <c r="AD40" s="251" t="e">
        <f t="shared" ref="AD40" si="20">AD16+AD26+AD37+AD38+AD39</f>
        <v>#REF!</v>
      </c>
      <c r="AE40" s="75"/>
      <c r="AF40" s="252" t="s">
        <v>56</v>
      </c>
      <c r="AG40" s="253">
        <f>AG16+AG26+AG37+AG38+AG39</f>
        <v>0</v>
      </c>
      <c r="AH40" s="251" t="e">
        <f t="shared" ref="AH40" si="21">AH16+AH26+AH37+AH38+AH39</f>
        <v>#REF!</v>
      </c>
      <c r="AI40" s="251" t="e">
        <f t="shared" ref="AI40" si="22">AI16+AI26+AI37+AI38+AI39</f>
        <v>#REF!</v>
      </c>
      <c r="AJ40" s="75"/>
      <c r="AK40" s="252" t="s">
        <v>56</v>
      </c>
      <c r="AL40" s="253">
        <f>AL16+AL26+AL37+AL38+AL39</f>
        <v>0</v>
      </c>
      <c r="AM40" s="251" t="e">
        <f t="shared" ref="AM40" si="23">AM16+AM26+AM37+AM38+AM39</f>
        <v>#REF!</v>
      </c>
      <c r="AN40" s="251" t="e">
        <f t="shared" ref="AN40" si="24">AN16+AN26+AN37+AN38+AN39</f>
        <v>#REF!</v>
      </c>
      <c r="AO40" s="75"/>
      <c r="AP40" s="75"/>
      <c r="AQ40" s="75"/>
      <c r="AR40" s="75"/>
      <c r="AS40" s="75"/>
      <c r="AT40" s="75"/>
      <c r="AU40" s="75"/>
      <c r="AV40" s="78"/>
      <c r="AW40" s="78"/>
      <c r="AX40" s="78"/>
      <c r="AY40" s="78"/>
      <c r="AZ40" s="78"/>
      <c r="BA40" s="78"/>
      <c r="BB40" s="78"/>
      <c r="BC40" s="78"/>
      <c r="BD40" s="78"/>
    </row>
    <row r="41" spans="1:56" s="3" customFormat="1" ht="27" thickBot="1" x14ac:dyDescent="0.9">
      <c r="B41" s="240" t="s">
        <v>157</v>
      </c>
      <c r="C41" s="238"/>
      <c r="D41" s="238"/>
      <c r="E41" s="239"/>
      <c r="G41" s="240" t="s">
        <v>157</v>
      </c>
      <c r="H41" s="238"/>
      <c r="I41" s="238"/>
      <c r="J41" s="239"/>
      <c r="L41" s="240" t="s">
        <v>157</v>
      </c>
      <c r="M41" s="244"/>
      <c r="N41" s="238"/>
      <c r="O41" s="239"/>
      <c r="Q41" s="240" t="s">
        <v>157</v>
      </c>
      <c r="R41" s="244"/>
      <c r="S41" s="238"/>
      <c r="T41" s="239"/>
      <c r="V41" s="240" t="s">
        <v>157</v>
      </c>
      <c r="W41" s="244"/>
      <c r="X41" s="238"/>
      <c r="Y41" s="239"/>
      <c r="AA41" s="240" t="s">
        <v>157</v>
      </c>
      <c r="AB41" s="244"/>
      <c r="AC41" s="238"/>
      <c r="AD41" s="239"/>
      <c r="AF41" s="240" t="s">
        <v>157</v>
      </c>
      <c r="AG41" s="244"/>
      <c r="AH41" s="238"/>
      <c r="AI41" s="239"/>
      <c r="AK41" s="240" t="s">
        <v>158</v>
      </c>
      <c r="AL41" s="243"/>
      <c r="AM41" s="241"/>
      <c r="AN41" s="242"/>
    </row>
    <row r="42" spans="1:56" s="3" customFormat="1" ht="23.5" x14ac:dyDescent="0.75">
      <c r="AP42" s="124" t="s">
        <v>57</v>
      </c>
    </row>
    <row r="43" spans="1:56" s="3" customFormat="1" ht="23.5" x14ac:dyDescent="0.75">
      <c r="AP43" s="124"/>
    </row>
    <row r="44" spans="1:56" s="3" customFormat="1" ht="23.5" x14ac:dyDescent="0.75">
      <c r="AP44" s="124"/>
    </row>
    <row r="45" spans="1:56" s="3" customFormat="1" ht="24" thickBot="1" x14ac:dyDescent="0.65">
      <c r="AK45" s="477" t="s">
        <v>58</v>
      </c>
      <c r="AL45" s="478"/>
      <c r="AM45" s="478"/>
      <c r="AN45" s="478"/>
      <c r="AP45" s="125"/>
      <c r="AQ45" s="479" t="s">
        <v>9</v>
      </c>
      <c r="AR45" s="480"/>
      <c r="AS45" s="480"/>
      <c r="AT45" s="480"/>
      <c r="AU45" s="481"/>
      <c r="AV45" s="479" t="s">
        <v>10</v>
      </c>
      <c r="AW45" s="480"/>
      <c r="AX45" s="480"/>
      <c r="AY45" s="480"/>
      <c r="AZ45" s="481"/>
    </row>
    <row r="46" spans="1:56" s="3" customFormat="1" ht="24" thickBot="1" x14ac:dyDescent="0.65">
      <c r="AK46" s="126"/>
      <c r="AL46" s="127" t="s">
        <v>25</v>
      </c>
      <c r="AM46" s="128" t="s">
        <v>26</v>
      </c>
      <c r="AN46" s="129" t="s">
        <v>27</v>
      </c>
      <c r="AP46" s="130"/>
      <c r="AQ46" s="130" t="s">
        <v>59</v>
      </c>
      <c r="AR46" s="130" t="s">
        <v>60</v>
      </c>
      <c r="AS46" s="130" t="s">
        <v>61</v>
      </c>
      <c r="AT46" s="130" t="s">
        <v>62</v>
      </c>
      <c r="AU46" s="131" t="s">
        <v>63</v>
      </c>
      <c r="AV46" s="130" t="s">
        <v>59</v>
      </c>
      <c r="AW46" s="130" t="s">
        <v>60</v>
      </c>
      <c r="AX46" s="130" t="s">
        <v>61</v>
      </c>
      <c r="AY46" s="130" t="s">
        <v>62</v>
      </c>
      <c r="AZ46" s="132" t="s">
        <v>63</v>
      </c>
    </row>
    <row r="47" spans="1:56" s="3" customFormat="1" ht="22.5" x14ac:dyDescent="0.65">
      <c r="AK47" s="133" t="s">
        <v>64</v>
      </c>
      <c r="AL47" s="134"/>
      <c r="AM47" s="135">
        <v>2241.75</v>
      </c>
      <c r="AN47" s="136">
        <v>4179.3318708623501</v>
      </c>
      <c r="AP47" s="137" t="s">
        <v>65</v>
      </c>
      <c r="AQ47" s="138">
        <v>553.33333333333326</v>
      </c>
      <c r="AR47" s="138">
        <v>1580.1666666666665</v>
      </c>
      <c r="AS47" s="138">
        <v>0</v>
      </c>
      <c r="AT47" s="138">
        <v>108.25</v>
      </c>
      <c r="AU47" s="139">
        <v>2241.75</v>
      </c>
      <c r="AV47" s="138">
        <v>1126.25</v>
      </c>
      <c r="AW47" s="138">
        <v>2801.4752041956835</v>
      </c>
      <c r="AX47" s="138">
        <v>47.836666666666652</v>
      </c>
      <c r="AY47" s="138">
        <v>203.77000000000004</v>
      </c>
      <c r="AZ47" s="140">
        <v>4179.3318708623501</v>
      </c>
      <c r="BB47" s="254">
        <f>+AR47+AT47</f>
        <v>1688.4166666666665</v>
      </c>
      <c r="BD47" s="254">
        <f>+AW47+AY47+AX47</f>
        <v>3053.0818708623501</v>
      </c>
    </row>
    <row r="48" spans="1:56" s="3" customFormat="1" ht="22.5" x14ac:dyDescent="0.65">
      <c r="AK48" s="133" t="s">
        <v>66</v>
      </c>
      <c r="AL48" s="141"/>
      <c r="AM48" s="142">
        <v>795.25</v>
      </c>
      <c r="AN48" s="143">
        <v>2178.3727057002834</v>
      </c>
      <c r="AP48" s="137" t="s">
        <v>67</v>
      </c>
      <c r="AQ48" s="138">
        <v>312.83333333333337</v>
      </c>
      <c r="AR48" s="138">
        <v>447.41666666666663</v>
      </c>
      <c r="AS48" s="138">
        <v>0</v>
      </c>
      <c r="AT48" s="138">
        <v>35</v>
      </c>
      <c r="AU48" s="139">
        <v>795.25</v>
      </c>
      <c r="AV48" s="138">
        <v>785.41666666666674</v>
      </c>
      <c r="AW48" s="138">
        <v>1186.4160390336167</v>
      </c>
      <c r="AX48" s="138">
        <v>23.083333333333336</v>
      </c>
      <c r="AY48" s="138">
        <v>183.45666666666665</v>
      </c>
      <c r="AZ48" s="140">
        <v>2178.3727057002834</v>
      </c>
      <c r="BB48" s="254">
        <f t="shared" ref="BB48:BB50" si="25">+AR48+AT48</f>
        <v>482.41666666666663</v>
      </c>
      <c r="BD48" s="254">
        <f t="shared" ref="BD48:BD50" si="26">+AW48+AY48+AX48</f>
        <v>1392.9560390336167</v>
      </c>
    </row>
    <row r="49" spans="2:56" s="3" customFormat="1" ht="23.25" customHeight="1" x14ac:dyDescent="0.65">
      <c r="AK49" s="133" t="s">
        <v>68</v>
      </c>
      <c r="AL49" s="141"/>
      <c r="AM49" s="142">
        <v>1258</v>
      </c>
      <c r="AN49" s="143">
        <v>5573</v>
      </c>
      <c r="AP49" s="137" t="s">
        <v>69</v>
      </c>
      <c r="AQ49" s="138">
        <v>626</v>
      </c>
      <c r="AR49" s="138">
        <v>604</v>
      </c>
      <c r="AS49" s="138">
        <v>0</v>
      </c>
      <c r="AT49" s="138">
        <v>28</v>
      </c>
      <c r="AU49" s="139">
        <v>1258</v>
      </c>
      <c r="AV49" s="138">
        <v>2218</v>
      </c>
      <c r="AW49" s="138">
        <v>2923</v>
      </c>
      <c r="AX49" s="138">
        <v>104</v>
      </c>
      <c r="AY49" s="138">
        <v>328</v>
      </c>
      <c r="AZ49" s="140">
        <v>5573</v>
      </c>
      <c r="BB49" s="254">
        <f t="shared" si="25"/>
        <v>632</v>
      </c>
      <c r="BD49" s="254">
        <f t="shared" si="26"/>
        <v>3355</v>
      </c>
    </row>
    <row r="50" spans="2:56" s="3" customFormat="1" ht="23.25" customHeight="1" thickBot="1" x14ac:dyDescent="0.65">
      <c r="AK50" s="144" t="s">
        <v>70</v>
      </c>
      <c r="AL50" s="145"/>
      <c r="AM50" s="146">
        <f>SUM(AM47:AM49)</f>
        <v>4295</v>
      </c>
      <c r="AN50" s="147">
        <f>SUM(AN47:AN49)</f>
        <v>11930.704576562634</v>
      </c>
      <c r="AP50" s="130" t="s">
        <v>63</v>
      </c>
      <c r="AQ50" s="148">
        <f t="shared" ref="AQ50:AZ50" si="27">SUM(AQ47:AQ49)</f>
        <v>1492.1666666666665</v>
      </c>
      <c r="AR50" s="148">
        <f t="shared" si="27"/>
        <v>2631.583333333333</v>
      </c>
      <c r="AS50" s="148">
        <f t="shared" si="27"/>
        <v>0</v>
      </c>
      <c r="AT50" s="148">
        <f t="shared" si="27"/>
        <v>171.25</v>
      </c>
      <c r="AU50" s="149">
        <f t="shared" si="27"/>
        <v>4295</v>
      </c>
      <c r="AV50" s="148">
        <f t="shared" si="27"/>
        <v>4129.666666666667</v>
      </c>
      <c r="AW50" s="148">
        <f t="shared" si="27"/>
        <v>6910.8912432293</v>
      </c>
      <c r="AX50" s="148">
        <f t="shared" si="27"/>
        <v>174.92</v>
      </c>
      <c r="AY50" s="148">
        <f t="shared" si="27"/>
        <v>715.22666666666669</v>
      </c>
      <c r="AZ50" s="150">
        <f t="shared" si="27"/>
        <v>11930.704576562634</v>
      </c>
      <c r="BB50" s="254">
        <f t="shared" si="25"/>
        <v>2802.833333333333</v>
      </c>
      <c r="BD50" s="254">
        <f t="shared" si="26"/>
        <v>7801.0379098959665</v>
      </c>
    </row>
    <row r="51" spans="2:56" s="3" customFormat="1" ht="23.25" customHeight="1" x14ac:dyDescent="0.65">
      <c r="AK51" s="4"/>
      <c r="AL51" s="4"/>
      <c r="AM51" s="4"/>
      <c r="AN51" s="4"/>
    </row>
    <row r="52" spans="2:56" s="3" customFormat="1" ht="23.25" customHeight="1" thickBot="1" x14ac:dyDescent="0.65">
      <c r="AK52" s="151" t="s">
        <v>71</v>
      </c>
      <c r="AL52" s="152"/>
      <c r="AM52" s="152"/>
      <c r="AN52" s="152"/>
    </row>
    <row r="53" spans="2:56" s="3" customFormat="1" ht="23.25" customHeight="1" thickBot="1" x14ac:dyDescent="0.65">
      <c r="AK53" s="126"/>
      <c r="AL53" s="127" t="s">
        <v>25</v>
      </c>
      <c r="AM53" s="128" t="s">
        <v>26</v>
      </c>
      <c r="AN53" s="129" t="s">
        <v>27</v>
      </c>
    </row>
    <row r="54" spans="2:56" s="3" customFormat="1" ht="23.25" customHeight="1" x14ac:dyDescent="0.65">
      <c r="AK54" s="133" t="s">
        <v>65</v>
      </c>
      <c r="AL54" s="134"/>
      <c r="AM54" s="135"/>
      <c r="AN54" s="136"/>
    </row>
    <row r="55" spans="2:56" s="3" customFormat="1" ht="23.25" customHeight="1" x14ac:dyDescent="0.65">
      <c r="AK55" s="133" t="s">
        <v>67</v>
      </c>
      <c r="AL55" s="141"/>
      <c r="AM55" s="142"/>
      <c r="AN55" s="143"/>
    </row>
    <row r="56" spans="2:56" s="3" customFormat="1" ht="29" x14ac:dyDescent="0.9">
      <c r="B56" s="123"/>
      <c r="C56" s="153"/>
      <c r="D56" s="123"/>
      <c r="E56" s="123"/>
      <c r="F56" s="153"/>
      <c r="G56" s="154"/>
      <c r="H56" s="123"/>
      <c r="I56" s="123"/>
      <c r="J56" s="123"/>
      <c r="K56" s="153"/>
      <c r="L56" s="123"/>
      <c r="M56" s="123"/>
      <c r="P56" s="153"/>
      <c r="Q56" s="123"/>
      <c r="R56" s="123"/>
      <c r="AK56" s="133" t="s">
        <v>69</v>
      </c>
      <c r="AL56" s="141"/>
      <c r="AM56" s="142"/>
      <c r="AN56" s="143"/>
    </row>
    <row r="57" spans="2:56" s="3" customFormat="1" ht="28.5" thickBot="1" x14ac:dyDescent="0.85">
      <c r="B57" s="123"/>
      <c r="C57" s="123"/>
      <c r="D57" s="123"/>
      <c r="E57" s="123"/>
      <c r="F57" s="123"/>
      <c r="G57" s="155"/>
      <c r="I57" s="123"/>
      <c r="J57" s="123"/>
      <c r="K57" s="123"/>
      <c r="L57" s="123"/>
      <c r="M57" s="123"/>
      <c r="P57" s="123"/>
      <c r="Q57" s="123"/>
      <c r="R57" s="123"/>
      <c r="AK57" s="144" t="s">
        <v>72</v>
      </c>
      <c r="AL57" s="145"/>
      <c r="AM57" s="146">
        <f>SUM(AM54:AM56)</f>
        <v>0</v>
      </c>
      <c r="AN57" s="146">
        <f>SUM(AN54:AN56)</f>
        <v>0</v>
      </c>
    </row>
    <row r="58" spans="2:56" s="3" customFormat="1" ht="28" x14ac:dyDescent="0.8">
      <c r="B58" s="123"/>
      <c r="C58" s="123"/>
      <c r="D58" s="123"/>
      <c r="E58" s="123"/>
      <c r="F58" s="123"/>
      <c r="G58" s="155"/>
      <c r="I58" s="123"/>
      <c r="J58" s="123"/>
      <c r="K58" s="123"/>
      <c r="L58" s="123"/>
      <c r="M58" s="123"/>
      <c r="P58" s="123"/>
      <c r="Q58" s="123"/>
      <c r="R58" s="123"/>
    </row>
    <row r="59" spans="2:56" s="3" customFormat="1" ht="28" x14ac:dyDescent="0.8">
      <c r="B59" s="123"/>
      <c r="C59" s="123"/>
      <c r="D59" s="123"/>
      <c r="E59" s="123"/>
      <c r="F59" s="123"/>
      <c r="G59" s="155"/>
      <c r="I59" s="123"/>
      <c r="J59" s="123"/>
      <c r="K59" s="123"/>
      <c r="L59" s="123"/>
      <c r="M59" s="123"/>
      <c r="P59" s="123"/>
      <c r="Q59" s="123"/>
      <c r="R59" s="123"/>
    </row>
    <row r="60" spans="2:56" s="3" customFormat="1" x14ac:dyDescent="0.6"/>
    <row r="61" spans="2:56" s="3" customFormat="1" x14ac:dyDescent="0.6"/>
    <row r="62" spans="2:56" s="3" customFormat="1" x14ac:dyDescent="0.6"/>
    <row r="63" spans="2:56" s="3" customFormat="1" x14ac:dyDescent="0.6"/>
    <row r="64" spans="2:56" s="3" customFormat="1" x14ac:dyDescent="0.6"/>
    <row r="65" s="3" customFormat="1" x14ac:dyDescent="0.6"/>
    <row r="66" s="3" customFormat="1" x14ac:dyDescent="0.6"/>
    <row r="67" s="3" customFormat="1" x14ac:dyDescent="0.6"/>
    <row r="68" s="3" customFormat="1" x14ac:dyDescent="0.6"/>
    <row r="69" s="3" customFormat="1" x14ac:dyDescent="0.6"/>
    <row r="70" s="3" customFormat="1" x14ac:dyDescent="0.6"/>
    <row r="71" s="3" customFormat="1" x14ac:dyDescent="0.6"/>
    <row r="72" s="3" customFormat="1" x14ac:dyDescent="0.6"/>
    <row r="73" s="3" customFormat="1" x14ac:dyDescent="0.6"/>
    <row r="74" s="3" customFormat="1" x14ac:dyDescent="0.6"/>
    <row r="75" s="3" customFormat="1" x14ac:dyDescent="0.6"/>
    <row r="76" s="3" customFormat="1" x14ac:dyDescent="0.6"/>
    <row r="77" s="3" customFormat="1" x14ac:dyDescent="0.6"/>
    <row r="78" s="3" customFormat="1" x14ac:dyDescent="0.6"/>
    <row r="79" s="3" customFormat="1" x14ac:dyDescent="0.6"/>
    <row r="80" s="3" customFormat="1" x14ac:dyDescent="0.6"/>
    <row r="81" s="3" customFormat="1" x14ac:dyDescent="0.6"/>
    <row r="82" s="3" customFormat="1" x14ac:dyDescent="0.6"/>
    <row r="83" s="3" customFormat="1" x14ac:dyDescent="0.6"/>
    <row r="84" s="3" customFormat="1" x14ac:dyDescent="0.6"/>
    <row r="85" s="3" customFormat="1" x14ac:dyDescent="0.6"/>
    <row r="86" s="3" customFormat="1" x14ac:dyDescent="0.6"/>
    <row r="87" s="3" customFormat="1" x14ac:dyDescent="0.6"/>
    <row r="88" s="3" customFormat="1" x14ac:dyDescent="0.6"/>
    <row r="89" s="3" customFormat="1" x14ac:dyDescent="0.6"/>
    <row r="90" s="3" customFormat="1" x14ac:dyDescent="0.6"/>
    <row r="91" s="3" customFormat="1" x14ac:dyDescent="0.6"/>
    <row r="92" s="3" customFormat="1" x14ac:dyDescent="0.6"/>
    <row r="93" s="3" customFormat="1" x14ac:dyDescent="0.6"/>
    <row r="94" s="3" customFormat="1" x14ac:dyDescent="0.6"/>
    <row r="95" s="3" customFormat="1" x14ac:dyDescent="0.6"/>
    <row r="96" s="3" customFormat="1" x14ac:dyDescent="0.6"/>
    <row r="97" s="3" customFormat="1" x14ac:dyDescent="0.6"/>
    <row r="98" s="3" customFormat="1" x14ac:dyDescent="0.6"/>
    <row r="99" s="3" customFormat="1" x14ac:dyDescent="0.6"/>
    <row r="100" s="3" customFormat="1" x14ac:dyDescent="0.6"/>
    <row r="101" s="3" customFormat="1" x14ac:dyDescent="0.6"/>
    <row r="102" s="3" customFormat="1" x14ac:dyDescent="0.6"/>
    <row r="103" s="3" customFormat="1" x14ac:dyDescent="0.6"/>
    <row r="104" s="3" customFormat="1" x14ac:dyDescent="0.6"/>
    <row r="105" s="3" customFormat="1" x14ac:dyDescent="0.6"/>
    <row r="106" s="3" customFormat="1" x14ac:dyDescent="0.6"/>
    <row r="107" s="3" customFormat="1" x14ac:dyDescent="0.6"/>
    <row r="108" s="3" customFormat="1" x14ac:dyDescent="0.6"/>
    <row r="109" s="3" customFormat="1" x14ac:dyDescent="0.6"/>
    <row r="110" s="3" customFormat="1" x14ac:dyDescent="0.6"/>
    <row r="111" s="3" customFormat="1" x14ac:dyDescent="0.6"/>
    <row r="112" s="3" customFormat="1" x14ac:dyDescent="0.6"/>
    <row r="113" s="3" customFormat="1" x14ac:dyDescent="0.6"/>
    <row r="114" s="3" customFormat="1" x14ac:dyDescent="0.6"/>
    <row r="115" s="3" customFormat="1" x14ac:dyDescent="0.6"/>
    <row r="116" s="3" customFormat="1" x14ac:dyDescent="0.6"/>
    <row r="117" s="3" customFormat="1" x14ac:dyDescent="0.6"/>
    <row r="118" s="3" customFormat="1" x14ac:dyDescent="0.6"/>
    <row r="119" s="3" customFormat="1" x14ac:dyDescent="0.6"/>
    <row r="120" s="3" customFormat="1" x14ac:dyDescent="0.6"/>
    <row r="121" s="3" customFormat="1" x14ac:dyDescent="0.6"/>
    <row r="122" s="3" customFormat="1" x14ac:dyDescent="0.6"/>
    <row r="123" s="3" customFormat="1" x14ac:dyDescent="0.6"/>
    <row r="124" s="3" customFormat="1" x14ac:dyDescent="0.6"/>
    <row r="125" s="3" customFormat="1" x14ac:dyDescent="0.6"/>
    <row r="126" s="3" customFormat="1" x14ac:dyDescent="0.6"/>
    <row r="127" s="3" customFormat="1" x14ac:dyDescent="0.6"/>
    <row r="128" s="3" customFormat="1" x14ac:dyDescent="0.6"/>
    <row r="129" s="3" customFormat="1" x14ac:dyDescent="0.6"/>
    <row r="130" s="3" customFormat="1" x14ac:dyDescent="0.6"/>
    <row r="131" s="3" customFormat="1" x14ac:dyDescent="0.6"/>
    <row r="132" s="3" customFormat="1" x14ac:dyDescent="0.6"/>
    <row r="133" s="3" customFormat="1" x14ac:dyDescent="0.6"/>
    <row r="134" s="3" customFormat="1" x14ac:dyDescent="0.6"/>
    <row r="135" s="3" customFormat="1" x14ac:dyDescent="0.6"/>
    <row r="136" s="3" customFormat="1" x14ac:dyDescent="0.6"/>
    <row r="137" s="3" customFormat="1" x14ac:dyDescent="0.6"/>
    <row r="138" s="3" customFormat="1" x14ac:dyDescent="0.6"/>
    <row r="139" s="3" customFormat="1" x14ac:dyDescent="0.6"/>
    <row r="140" s="3" customFormat="1" x14ac:dyDescent="0.6"/>
    <row r="141" s="3" customFormat="1" x14ac:dyDescent="0.6"/>
    <row r="142" s="3" customFormat="1" x14ac:dyDescent="0.6"/>
    <row r="143" s="3" customFormat="1" x14ac:dyDescent="0.6"/>
    <row r="144" s="3" customFormat="1" x14ac:dyDescent="0.6"/>
    <row r="145" spans="20:25" s="3" customFormat="1" x14ac:dyDescent="0.6"/>
    <row r="146" spans="20:25" s="3" customFormat="1" x14ac:dyDescent="0.6"/>
    <row r="147" spans="20:25" s="3" customFormat="1" x14ac:dyDescent="0.6"/>
    <row r="148" spans="20:25" s="3" customFormat="1" x14ac:dyDescent="0.6"/>
    <row r="149" spans="20:25" s="3" customFormat="1" x14ac:dyDescent="0.6"/>
    <row r="150" spans="20:25" s="3" customFormat="1" x14ac:dyDescent="0.6">
      <c r="T150" s="9"/>
      <c r="U150" s="8"/>
      <c r="V150" s="9"/>
      <c r="W150" s="9"/>
      <c r="X150" s="9"/>
      <c r="Y150" s="9"/>
    </row>
    <row r="151" spans="20:25" s="3" customFormat="1" x14ac:dyDescent="0.6">
      <c r="T151" s="9"/>
      <c r="U151" s="8"/>
      <c r="V151" s="9"/>
      <c r="W151" s="9"/>
      <c r="X151" s="9"/>
      <c r="Y151" s="9"/>
    </row>
    <row r="152" spans="20:25" s="3" customFormat="1" x14ac:dyDescent="0.6">
      <c r="T152" s="9"/>
      <c r="U152" s="8"/>
      <c r="V152" s="9"/>
      <c r="W152" s="9"/>
      <c r="X152" s="9"/>
      <c r="Y152" s="9"/>
    </row>
    <row r="153" spans="20:25" s="3" customFormat="1" x14ac:dyDescent="0.6">
      <c r="T153" s="9"/>
      <c r="U153" s="8"/>
      <c r="V153" s="9"/>
      <c r="W153" s="9"/>
      <c r="X153" s="9"/>
      <c r="Y153" s="9"/>
    </row>
    <row r="154" spans="20:25" s="3" customFormat="1" x14ac:dyDescent="0.6">
      <c r="T154" s="9"/>
      <c r="U154" s="8"/>
      <c r="V154" s="9"/>
      <c r="W154" s="9"/>
      <c r="X154" s="9"/>
      <c r="Y154" s="9"/>
    </row>
    <row r="155" spans="20:25" s="3" customFormat="1" x14ac:dyDescent="0.6">
      <c r="T155" s="9"/>
      <c r="U155" s="8"/>
      <c r="V155" s="9"/>
      <c r="W155" s="9"/>
      <c r="X155" s="9"/>
      <c r="Y155" s="9"/>
    </row>
    <row r="156" spans="20:25" s="3" customFormat="1" x14ac:dyDescent="0.6">
      <c r="T156" s="9"/>
      <c r="U156" s="8"/>
      <c r="V156" s="9"/>
      <c r="W156" s="9"/>
      <c r="X156" s="9"/>
      <c r="Y156" s="9"/>
    </row>
    <row r="157" spans="20:25" s="3" customFormat="1" x14ac:dyDescent="0.6">
      <c r="T157" s="9"/>
      <c r="U157" s="8"/>
      <c r="V157" s="9"/>
      <c r="W157" s="9"/>
      <c r="X157" s="9"/>
      <c r="Y157" s="9"/>
    </row>
    <row r="158" spans="20:25" s="3" customFormat="1" x14ac:dyDescent="0.6">
      <c r="T158" s="9"/>
      <c r="U158" s="8"/>
      <c r="V158" s="9"/>
      <c r="W158" s="9"/>
      <c r="X158" s="9"/>
      <c r="Y158" s="9"/>
    </row>
    <row r="159" spans="20:25" s="3" customFormat="1" x14ac:dyDescent="0.6">
      <c r="T159" s="9"/>
      <c r="U159" s="8"/>
      <c r="V159" s="9"/>
      <c r="W159" s="9"/>
      <c r="X159" s="9"/>
      <c r="Y159" s="9"/>
    </row>
    <row r="160" spans="20:25" s="3" customFormat="1" x14ac:dyDescent="0.6">
      <c r="T160" s="9"/>
      <c r="U160" s="8"/>
      <c r="V160" s="9"/>
      <c r="W160" s="9"/>
      <c r="X160" s="9"/>
      <c r="Y160" s="9"/>
    </row>
    <row r="161" spans="20:25" s="3" customFormat="1" x14ac:dyDescent="0.6">
      <c r="T161" s="9"/>
      <c r="U161" s="8"/>
      <c r="V161" s="9"/>
      <c r="W161" s="9"/>
      <c r="X161" s="9"/>
      <c r="Y161" s="9"/>
    </row>
    <row r="162" spans="20:25" s="3" customFormat="1" x14ac:dyDescent="0.6">
      <c r="T162" s="9"/>
      <c r="U162" s="8"/>
      <c r="V162" s="9"/>
      <c r="W162" s="9"/>
      <c r="X162" s="9"/>
      <c r="Y162" s="9"/>
    </row>
    <row r="163" spans="20:25" s="3" customFormat="1" x14ac:dyDescent="0.6">
      <c r="T163" s="9"/>
      <c r="U163" s="8"/>
      <c r="V163" s="9"/>
      <c r="W163" s="9"/>
      <c r="X163" s="9"/>
      <c r="Y163" s="9"/>
    </row>
    <row r="164" spans="20:25" s="3" customFormat="1" x14ac:dyDescent="0.6">
      <c r="T164" s="9"/>
      <c r="U164" s="8"/>
      <c r="V164" s="9"/>
      <c r="W164" s="9"/>
      <c r="X164" s="9"/>
      <c r="Y164" s="9"/>
    </row>
    <row r="165" spans="20:25" s="3" customFormat="1" x14ac:dyDescent="0.6">
      <c r="T165" s="9"/>
      <c r="U165" s="8"/>
      <c r="V165" s="9"/>
      <c r="W165" s="9"/>
      <c r="X165" s="9"/>
      <c r="Y165" s="9"/>
    </row>
    <row r="166" spans="20:25" s="3" customFormat="1" x14ac:dyDescent="0.6">
      <c r="T166" s="9"/>
      <c r="U166" s="8"/>
      <c r="V166" s="9"/>
      <c r="W166" s="9"/>
      <c r="X166" s="9"/>
      <c r="Y166" s="9"/>
    </row>
  </sheetData>
  <mergeCells count="55">
    <mergeCell ref="AF3:AI3"/>
    <mergeCell ref="AK3:AN3"/>
    <mergeCell ref="AP3:AS3"/>
    <mergeCell ref="B4:B5"/>
    <mergeCell ref="C4:E4"/>
    <mergeCell ref="G4:G6"/>
    <mergeCell ref="H4:J4"/>
    <mergeCell ref="L4:L5"/>
    <mergeCell ref="M4:O4"/>
    <mergeCell ref="Q4:Q5"/>
    <mergeCell ref="G3:J3"/>
    <mergeCell ref="L3:O3"/>
    <mergeCell ref="Q3:T3"/>
    <mergeCell ref="V3:Y3"/>
    <mergeCell ref="AA3:AD3"/>
    <mergeCell ref="AG4:AI4"/>
    <mergeCell ref="AK4:AK5"/>
    <mergeCell ref="AL4:AN4"/>
    <mergeCell ref="AP6:AS6"/>
    <mergeCell ref="B7:E7"/>
    <mergeCell ref="G7:J7"/>
    <mergeCell ref="L7:O7"/>
    <mergeCell ref="Q7:T7"/>
    <mergeCell ref="V7:Y7"/>
    <mergeCell ref="AA7:AD7"/>
    <mergeCell ref="R4:T4"/>
    <mergeCell ref="V4:V5"/>
    <mergeCell ref="W4:Y4"/>
    <mergeCell ref="AA4:AA5"/>
    <mergeCell ref="AB4:AD4"/>
    <mergeCell ref="AF4:AF5"/>
    <mergeCell ref="AP10:AS10"/>
    <mergeCell ref="AP14:AS14"/>
    <mergeCell ref="B17:E17"/>
    <mergeCell ref="G17:J17"/>
    <mergeCell ref="L17:O17"/>
    <mergeCell ref="Q17:T17"/>
    <mergeCell ref="V17:Y17"/>
    <mergeCell ref="AA17:AD17"/>
    <mergeCell ref="B3:D3"/>
    <mergeCell ref="AK45:AN45"/>
    <mergeCell ref="AQ45:AU45"/>
    <mergeCell ref="AV45:AZ45"/>
    <mergeCell ref="AF17:AI17"/>
    <mergeCell ref="AK17:AN17"/>
    <mergeCell ref="B27:E27"/>
    <mergeCell ref="G27:J27"/>
    <mergeCell ref="L27:O27"/>
    <mergeCell ref="Q27:T27"/>
    <mergeCell ref="V27:Y27"/>
    <mergeCell ref="AA27:AD27"/>
    <mergeCell ref="AF27:AI27"/>
    <mergeCell ref="AK27:AN27"/>
    <mergeCell ref="AF7:AI7"/>
    <mergeCell ref="AK7:AN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4:K17"/>
  <sheetViews>
    <sheetView workbookViewId="0">
      <selection activeCell="J5" sqref="J5:J7"/>
    </sheetView>
  </sheetViews>
  <sheetFormatPr defaultRowHeight="14" x14ac:dyDescent="0.3"/>
  <cols>
    <col min="4" max="5" width="14" customWidth="1"/>
    <col min="9" max="9" width="9.4140625" bestFit="1" customWidth="1"/>
  </cols>
  <sheetData>
    <row r="4" spans="4:11" ht="14.5" thickBot="1" x14ac:dyDescent="0.35"/>
    <row r="5" spans="4:11" ht="26" thickBot="1" x14ac:dyDescent="0.35">
      <c r="D5" s="208" t="s">
        <v>120</v>
      </c>
      <c r="E5" s="209" t="s">
        <v>121</v>
      </c>
      <c r="H5" t="s">
        <v>6</v>
      </c>
      <c r="I5">
        <f>+D10+(E11/3)</f>
        <v>300667</v>
      </c>
      <c r="J5">
        <f>(E15/3+(D16-D10))/2</f>
        <v>135523.66666666666</v>
      </c>
      <c r="K5">
        <f>SUM(I5:J5)</f>
        <v>436190.66666666663</v>
      </c>
    </row>
    <row r="6" spans="4:11" ht="26" thickBot="1" x14ac:dyDescent="0.35">
      <c r="D6" s="208" t="s">
        <v>122</v>
      </c>
      <c r="E6" s="209" t="s">
        <v>121</v>
      </c>
      <c r="H6" t="s">
        <v>9</v>
      </c>
      <c r="I6" s="214">
        <f>+D10+(E11)</f>
        <v>378667</v>
      </c>
      <c r="J6">
        <f>+J7</f>
        <v>79299.5</v>
      </c>
      <c r="K6">
        <f t="shared" ref="K6:K7" si="0">SUM(I6:J6)</f>
        <v>457966.5</v>
      </c>
    </row>
    <row r="7" spans="4:11" ht="26" thickBot="1" x14ac:dyDescent="0.35">
      <c r="D7" s="208" t="s">
        <v>123</v>
      </c>
      <c r="E7" s="209" t="s">
        <v>121</v>
      </c>
      <c r="H7" t="s">
        <v>10</v>
      </c>
      <c r="I7" s="214">
        <f>+D10+E11</f>
        <v>378667</v>
      </c>
      <c r="J7">
        <f>(E15+(D16-D10))/4</f>
        <v>79299.5</v>
      </c>
      <c r="K7">
        <f t="shared" si="0"/>
        <v>457966.5</v>
      </c>
    </row>
    <row r="8" spans="4:11" ht="26" thickBot="1" x14ac:dyDescent="0.35">
      <c r="D8" s="208" t="s">
        <v>124</v>
      </c>
      <c r="E8" s="209" t="s">
        <v>121</v>
      </c>
    </row>
    <row r="9" spans="4:11" ht="26" thickBot="1" x14ac:dyDescent="0.35">
      <c r="D9" s="208" t="s">
        <v>125</v>
      </c>
      <c r="E9" s="209" t="s">
        <v>121</v>
      </c>
    </row>
    <row r="10" spans="4:11" ht="26" thickBot="1" x14ac:dyDescent="0.35">
      <c r="D10" s="208">
        <v>261667</v>
      </c>
      <c r="E10" s="209" t="s">
        <v>121</v>
      </c>
    </row>
    <row r="11" spans="4:11" ht="26" thickBot="1" x14ac:dyDescent="0.35">
      <c r="D11" s="208" t="s">
        <v>121</v>
      </c>
      <c r="E11" s="209">
        <v>117000</v>
      </c>
    </row>
    <row r="12" spans="4:11" ht="26" thickBot="1" x14ac:dyDescent="0.35">
      <c r="D12" s="208" t="s">
        <v>126</v>
      </c>
      <c r="E12" s="209" t="s">
        <v>121</v>
      </c>
    </row>
    <row r="13" spans="4:11" ht="26" thickBot="1" x14ac:dyDescent="0.35">
      <c r="D13" s="208" t="s">
        <v>127</v>
      </c>
      <c r="E13" s="209" t="s">
        <v>121</v>
      </c>
    </row>
    <row r="14" spans="4:11" ht="26" thickBot="1" x14ac:dyDescent="0.35">
      <c r="D14" s="208" t="s">
        <v>128</v>
      </c>
      <c r="E14" s="209" t="s">
        <v>121</v>
      </c>
    </row>
    <row r="15" spans="4:11" ht="26" thickBot="1" x14ac:dyDescent="0.35">
      <c r="D15" s="208" t="s">
        <v>121</v>
      </c>
      <c r="E15" s="209">
        <v>69226</v>
      </c>
    </row>
    <row r="16" spans="4:11" ht="26" thickBot="1" x14ac:dyDescent="0.35">
      <c r="D16" s="210">
        <v>509639</v>
      </c>
      <c r="E16" s="211" t="s">
        <v>129</v>
      </c>
    </row>
    <row r="17" spans="4:5" ht="26" thickBot="1" x14ac:dyDescent="0.35">
      <c r="D17" s="212" t="s">
        <v>130</v>
      </c>
      <c r="E17" s="213" t="s">
        <v>131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B1:AG40"/>
  <sheetViews>
    <sheetView showGridLines="0" topLeftCell="A10" zoomScale="70" zoomScaleNormal="70" workbookViewId="0">
      <selection activeCell="I15" sqref="I15:I16"/>
    </sheetView>
  </sheetViews>
  <sheetFormatPr defaultColWidth="9" defaultRowHeight="22.5" x14ac:dyDescent="0.65"/>
  <cols>
    <col min="1" max="1" width="3.4140625" style="156" customWidth="1"/>
    <col min="2" max="2" width="27" style="156" customWidth="1"/>
    <col min="3" max="33" width="11.08203125" style="156" customWidth="1"/>
    <col min="34" max="16384" width="9" style="156"/>
  </cols>
  <sheetData>
    <row r="1" spans="2:9" x14ac:dyDescent="0.65">
      <c r="B1" s="156" t="s">
        <v>73</v>
      </c>
    </row>
    <row r="2" spans="2:9" ht="45" x14ac:dyDescent="0.65">
      <c r="B2" s="157" t="s">
        <v>74</v>
      </c>
      <c r="C2" s="157" t="s">
        <v>59</v>
      </c>
      <c r="D2" s="157" t="s">
        <v>75</v>
      </c>
      <c r="E2" s="157" t="s">
        <v>76</v>
      </c>
      <c r="F2" s="157" t="s">
        <v>77</v>
      </c>
      <c r="G2" s="157" t="s">
        <v>62</v>
      </c>
    </row>
    <row r="3" spans="2:9" x14ac:dyDescent="0.65">
      <c r="B3" s="158" t="s">
        <v>78</v>
      </c>
      <c r="C3" s="159">
        <v>160</v>
      </c>
      <c r="D3" s="159">
        <v>276</v>
      </c>
      <c r="E3" s="159">
        <v>904</v>
      </c>
      <c r="F3" s="159">
        <v>10</v>
      </c>
      <c r="G3" s="159">
        <v>45</v>
      </c>
    </row>
    <row r="4" spans="2:9" x14ac:dyDescent="0.65">
      <c r="B4" s="158" t="s">
        <v>79</v>
      </c>
      <c r="C4" s="159">
        <v>57</v>
      </c>
      <c r="D4" s="159">
        <v>121</v>
      </c>
      <c r="E4" s="159">
        <v>219</v>
      </c>
      <c r="F4" s="159">
        <v>2</v>
      </c>
      <c r="G4" s="159">
        <v>7</v>
      </c>
    </row>
    <row r="5" spans="2:9" x14ac:dyDescent="0.65">
      <c r="B5" s="158" t="s">
        <v>80</v>
      </c>
      <c r="C5" s="159">
        <v>50</v>
      </c>
      <c r="D5" s="159">
        <v>109</v>
      </c>
      <c r="E5" s="159">
        <v>294</v>
      </c>
      <c r="F5" s="159">
        <v>7</v>
      </c>
      <c r="G5" s="159">
        <v>7</v>
      </c>
    </row>
    <row r="6" spans="2:9" x14ac:dyDescent="0.65">
      <c r="B6" s="158" t="s">
        <v>81</v>
      </c>
      <c r="C6" s="159">
        <v>87</v>
      </c>
      <c r="D6" s="159">
        <v>153</v>
      </c>
      <c r="E6" s="159">
        <v>281</v>
      </c>
      <c r="F6" s="159">
        <v>6</v>
      </c>
      <c r="G6" s="159">
        <v>6</v>
      </c>
    </row>
    <row r="7" spans="2:9" x14ac:dyDescent="0.65">
      <c r="B7" s="158" t="s">
        <v>82</v>
      </c>
      <c r="C7" s="159">
        <v>19</v>
      </c>
      <c r="D7" s="159">
        <v>16</v>
      </c>
      <c r="E7" s="159">
        <v>40</v>
      </c>
      <c r="F7" s="159">
        <v>0</v>
      </c>
      <c r="G7" s="159">
        <v>8</v>
      </c>
    </row>
    <row r="8" spans="2:9" ht="23.5" x14ac:dyDescent="0.75">
      <c r="B8" s="160" t="s">
        <v>36</v>
      </c>
      <c r="C8" s="161">
        <v>373</v>
      </c>
      <c r="D8" s="161">
        <v>675</v>
      </c>
      <c r="E8" s="161">
        <v>1738</v>
      </c>
      <c r="F8" s="161">
        <v>25</v>
      </c>
      <c r="G8" s="161">
        <v>73</v>
      </c>
    </row>
    <row r="11" spans="2:9" x14ac:dyDescent="0.65">
      <c r="B11" s="156" t="s">
        <v>83</v>
      </c>
    </row>
    <row r="12" spans="2:9" x14ac:dyDescent="0.65">
      <c r="B12" s="162"/>
      <c r="C12" s="163" t="s">
        <v>84</v>
      </c>
    </row>
    <row r="13" spans="2:9" x14ac:dyDescent="0.65">
      <c r="B13" s="164" t="s">
        <v>85</v>
      </c>
      <c r="C13" s="165">
        <v>3200</v>
      </c>
    </row>
    <row r="14" spans="2:9" x14ac:dyDescent="0.65">
      <c r="B14" s="164" t="s">
        <v>86</v>
      </c>
      <c r="C14" s="166">
        <v>2000</v>
      </c>
    </row>
    <row r="15" spans="2:9" x14ac:dyDescent="0.65">
      <c r="I15" s="255">
        <f>+SUM(I28:I32,O28:O32,U28:U32)</f>
        <v>828</v>
      </c>
    </row>
    <row r="16" spans="2:9" x14ac:dyDescent="0.65">
      <c r="I16" s="255">
        <f>+SUM(I21:I25,O21:O25,U21:U25)</f>
        <v>1836</v>
      </c>
    </row>
    <row r="17" spans="2:33" x14ac:dyDescent="0.65">
      <c r="B17" s="156" t="s">
        <v>87</v>
      </c>
      <c r="D17" s="167" t="s">
        <v>88</v>
      </c>
    </row>
    <row r="18" spans="2:33" ht="22.5" customHeight="1" x14ac:dyDescent="0.65">
      <c r="B18" s="519" t="s">
        <v>74</v>
      </c>
      <c r="C18" s="523" t="s">
        <v>89</v>
      </c>
      <c r="D18" s="520" t="s">
        <v>90</v>
      </c>
      <c r="E18" s="519" t="s">
        <v>91</v>
      </c>
      <c r="F18" s="519"/>
      <c r="G18" s="519" t="s">
        <v>92</v>
      </c>
      <c r="H18" s="519"/>
      <c r="I18" s="520" t="s">
        <v>93</v>
      </c>
      <c r="J18" s="520" t="s">
        <v>94</v>
      </c>
      <c r="K18" s="519" t="s">
        <v>95</v>
      </c>
      <c r="L18" s="519"/>
      <c r="M18" s="519" t="s">
        <v>96</v>
      </c>
      <c r="N18" s="519"/>
      <c r="O18" s="520" t="s">
        <v>97</v>
      </c>
      <c r="P18" s="520" t="s">
        <v>98</v>
      </c>
      <c r="Q18" s="519" t="s">
        <v>99</v>
      </c>
      <c r="R18" s="519"/>
      <c r="S18" s="519" t="s">
        <v>100</v>
      </c>
      <c r="T18" s="519"/>
      <c r="U18" s="520" t="s">
        <v>101</v>
      </c>
      <c r="V18" s="520" t="s">
        <v>102</v>
      </c>
      <c r="W18" s="519" t="s">
        <v>103</v>
      </c>
      <c r="X18" s="519"/>
      <c r="Y18" s="519" t="s">
        <v>104</v>
      </c>
      <c r="Z18" s="519"/>
      <c r="AA18" s="520" t="s">
        <v>105</v>
      </c>
      <c r="AB18" s="519" t="s">
        <v>106</v>
      </c>
      <c r="AC18" s="519"/>
      <c r="AD18" s="519" t="s">
        <v>107</v>
      </c>
      <c r="AE18" s="519"/>
      <c r="AF18" s="519" t="s">
        <v>108</v>
      </c>
      <c r="AG18" s="519"/>
    </row>
    <row r="19" spans="2:33" x14ac:dyDescent="0.65">
      <c r="B19" s="521"/>
      <c r="C19" s="524"/>
      <c r="D19" s="522"/>
      <c r="E19" s="168" t="s">
        <v>84</v>
      </c>
      <c r="F19" s="168" t="s">
        <v>109</v>
      </c>
      <c r="G19" s="168" t="s">
        <v>84</v>
      </c>
      <c r="H19" s="168" t="s">
        <v>109</v>
      </c>
      <c r="I19" s="521"/>
      <c r="J19" s="522"/>
      <c r="K19" s="168" t="s">
        <v>84</v>
      </c>
      <c r="L19" s="168" t="s">
        <v>109</v>
      </c>
      <c r="M19" s="168" t="s">
        <v>84</v>
      </c>
      <c r="N19" s="168" t="s">
        <v>109</v>
      </c>
      <c r="O19" s="521"/>
      <c r="P19" s="522"/>
      <c r="Q19" s="168" t="s">
        <v>84</v>
      </c>
      <c r="R19" s="168" t="s">
        <v>109</v>
      </c>
      <c r="S19" s="168" t="s">
        <v>84</v>
      </c>
      <c r="T19" s="168" t="s">
        <v>109</v>
      </c>
      <c r="U19" s="521"/>
      <c r="V19" s="522"/>
      <c r="W19" s="168" t="s">
        <v>84</v>
      </c>
      <c r="X19" s="168" t="s">
        <v>109</v>
      </c>
      <c r="Y19" s="168" t="s">
        <v>84</v>
      </c>
      <c r="Z19" s="168" t="s">
        <v>109</v>
      </c>
      <c r="AA19" s="521"/>
      <c r="AB19" s="168" t="s">
        <v>84</v>
      </c>
      <c r="AC19" s="168" t="s">
        <v>109</v>
      </c>
      <c r="AD19" s="168" t="s">
        <v>84</v>
      </c>
      <c r="AE19" s="168" t="s">
        <v>109</v>
      </c>
      <c r="AF19" s="168" t="s">
        <v>84</v>
      </c>
      <c r="AG19" s="168" t="s">
        <v>109</v>
      </c>
    </row>
    <row r="20" spans="2:33" ht="23.5" x14ac:dyDescent="0.65">
      <c r="B20" s="169" t="s">
        <v>27</v>
      </c>
      <c r="C20" s="170"/>
      <c r="D20" s="171"/>
      <c r="E20" s="172"/>
      <c r="F20" s="172"/>
      <c r="G20" s="172"/>
      <c r="H20" s="173"/>
      <c r="I20" s="170"/>
      <c r="J20" s="171"/>
      <c r="K20" s="172"/>
      <c r="L20" s="172"/>
      <c r="M20" s="172"/>
      <c r="N20" s="173"/>
      <c r="O20" s="170"/>
      <c r="P20" s="171"/>
      <c r="Q20" s="172"/>
      <c r="R20" s="172"/>
      <c r="S20" s="172"/>
      <c r="T20" s="173"/>
      <c r="U20" s="170"/>
      <c r="V20" s="171"/>
      <c r="W20" s="172"/>
      <c r="X20" s="172"/>
      <c r="Y20" s="172"/>
      <c r="Z20" s="173"/>
      <c r="AA20" s="171"/>
      <c r="AB20" s="172"/>
      <c r="AC20" s="172"/>
      <c r="AD20" s="172"/>
      <c r="AE20" s="173"/>
      <c r="AF20" s="172"/>
      <c r="AG20" s="173"/>
    </row>
    <row r="21" spans="2:33" x14ac:dyDescent="0.65">
      <c r="B21" s="174" t="s">
        <v>78</v>
      </c>
      <c r="C21" s="175">
        <v>160</v>
      </c>
      <c r="D21" s="176">
        <v>1911.6666666666667</v>
      </c>
      <c r="E21" s="176">
        <v>3499.2594999999988</v>
      </c>
      <c r="F21" s="176">
        <v>9554.7615954794073</v>
      </c>
      <c r="G21" s="176">
        <v>12625.542358333319</v>
      </c>
      <c r="H21" s="177">
        <v>23072.863440211717</v>
      </c>
      <c r="I21" s="175">
        <v>904</v>
      </c>
      <c r="J21" s="176">
        <v>3987.8912432293</v>
      </c>
      <c r="K21" s="176">
        <v>14555.315472222215</v>
      </c>
      <c r="L21" s="176">
        <v>21032.494278377071</v>
      </c>
      <c r="M21" s="176">
        <v>3152.5581776388881</v>
      </c>
      <c r="N21" s="177">
        <v>5392.4135994473099</v>
      </c>
      <c r="O21" s="175">
        <v>10</v>
      </c>
      <c r="P21" s="176">
        <v>70.919999999999987</v>
      </c>
      <c r="Q21" s="176">
        <v>0</v>
      </c>
      <c r="R21" s="176">
        <v>0</v>
      </c>
      <c r="S21" s="176">
        <v>301.54672250000004</v>
      </c>
      <c r="T21" s="177">
        <v>402.09593632088746</v>
      </c>
      <c r="U21" s="175">
        <v>45</v>
      </c>
      <c r="V21" s="176">
        <v>387.22666666666669</v>
      </c>
      <c r="W21" s="176">
        <v>87.858815476190401</v>
      </c>
      <c r="X21" s="176">
        <v>132.07082022965423</v>
      </c>
      <c r="Y21" s="176">
        <v>782.25776541666585</v>
      </c>
      <c r="Z21" s="177">
        <v>1194.3495402061667</v>
      </c>
      <c r="AA21" s="178"/>
      <c r="AB21" s="178"/>
      <c r="AC21" s="178"/>
      <c r="AD21" s="178"/>
      <c r="AE21" s="179"/>
      <c r="AF21" s="178"/>
      <c r="AG21" s="179"/>
    </row>
    <row r="22" spans="2:33" x14ac:dyDescent="0.65">
      <c r="B22" s="174" t="s">
        <v>79</v>
      </c>
      <c r="C22" s="175">
        <v>57</v>
      </c>
      <c r="D22" s="176">
        <v>608.66666666666663</v>
      </c>
      <c r="E22" s="176">
        <v>1247.7666666666662</v>
      </c>
      <c r="F22" s="176">
        <v>3139.3626303104015</v>
      </c>
      <c r="G22" s="176">
        <v>3123.7754999999993</v>
      </c>
      <c r="H22" s="177">
        <v>5498.4750986741083</v>
      </c>
      <c r="I22" s="175">
        <v>219</v>
      </c>
      <c r="J22" s="176">
        <v>721.09833204367624</v>
      </c>
      <c r="K22" s="176">
        <v>3224.6758333333323</v>
      </c>
      <c r="L22" s="176">
        <v>4595.4965472111599</v>
      </c>
      <c r="M22" s="176">
        <v>770.1794749999998</v>
      </c>
      <c r="N22" s="177">
        <v>1402.2232776223973</v>
      </c>
      <c r="O22" s="175">
        <v>2</v>
      </c>
      <c r="P22" s="176">
        <v>17.75</v>
      </c>
      <c r="Q22" s="176">
        <v>0</v>
      </c>
      <c r="R22" s="176">
        <v>0</v>
      </c>
      <c r="S22" s="176">
        <v>94.506745833333341</v>
      </c>
      <c r="T22" s="177">
        <v>127.37933333333332</v>
      </c>
      <c r="U22" s="175">
        <v>7</v>
      </c>
      <c r="V22" s="176">
        <v>92.353333333333339</v>
      </c>
      <c r="W22" s="176">
        <v>16.985833333333325</v>
      </c>
      <c r="X22" s="176">
        <v>25.148643006263001</v>
      </c>
      <c r="Y22" s="176">
        <v>157.5868416666666</v>
      </c>
      <c r="Z22" s="177">
        <v>237.55552264352832</v>
      </c>
      <c r="AA22" s="178"/>
      <c r="AB22" s="178"/>
      <c r="AC22" s="178"/>
      <c r="AD22" s="178"/>
      <c r="AE22" s="179"/>
      <c r="AF22" s="178"/>
      <c r="AG22" s="179"/>
    </row>
    <row r="23" spans="2:33" x14ac:dyDescent="0.65">
      <c r="B23" s="174" t="s">
        <v>80</v>
      </c>
      <c r="C23" s="175">
        <v>50</v>
      </c>
      <c r="D23" s="176">
        <v>706.25</v>
      </c>
      <c r="E23" s="176">
        <v>1419.5312499999984</v>
      </c>
      <c r="F23" s="176">
        <v>3101.6396197292975</v>
      </c>
      <c r="G23" s="176">
        <v>3960.1369166666659</v>
      </c>
      <c r="H23" s="177">
        <v>7008.6620532633578</v>
      </c>
      <c r="I23" s="175">
        <v>294</v>
      </c>
      <c r="J23" s="176">
        <v>988.37541483965197</v>
      </c>
      <c r="K23" s="176">
        <v>4045.2520833333333</v>
      </c>
      <c r="L23" s="176">
        <v>6023.8975022945424</v>
      </c>
      <c r="M23" s="176">
        <v>941.06394791666628</v>
      </c>
      <c r="N23" s="177">
        <v>1689.8772134255894</v>
      </c>
      <c r="O23" s="175">
        <v>7</v>
      </c>
      <c r="P23" s="176">
        <v>47.416666666666664</v>
      </c>
      <c r="Q23" s="176">
        <v>0</v>
      </c>
      <c r="R23" s="176">
        <v>0</v>
      </c>
      <c r="S23" s="176">
        <v>241.51468</v>
      </c>
      <c r="T23" s="177">
        <v>321.8410833333333</v>
      </c>
      <c r="U23" s="175">
        <v>7</v>
      </c>
      <c r="V23" s="176">
        <v>70.600000000000009</v>
      </c>
      <c r="W23" s="176">
        <v>24.688910714285711</v>
      </c>
      <c r="X23" s="176">
        <v>36.206017144234671</v>
      </c>
      <c r="Y23" s="176">
        <v>127.55617705357118</v>
      </c>
      <c r="Z23" s="177">
        <v>192.95479155698368</v>
      </c>
      <c r="AA23" s="178"/>
      <c r="AB23" s="178"/>
      <c r="AC23" s="178"/>
      <c r="AD23" s="178"/>
      <c r="AE23" s="179"/>
      <c r="AF23" s="178"/>
      <c r="AG23" s="179"/>
    </row>
    <row r="24" spans="2:33" x14ac:dyDescent="0.65">
      <c r="B24" s="174" t="s">
        <v>81</v>
      </c>
      <c r="C24" s="175">
        <v>87</v>
      </c>
      <c r="D24" s="176">
        <v>724.08333333333337</v>
      </c>
      <c r="E24" s="176">
        <v>1491.6257524999992</v>
      </c>
      <c r="F24" s="176">
        <v>2924.1121760977908</v>
      </c>
      <c r="G24" s="176">
        <v>4347.9620024999995</v>
      </c>
      <c r="H24" s="177">
        <v>7519.7229948051499</v>
      </c>
      <c r="I24" s="175">
        <v>281</v>
      </c>
      <c r="J24" s="176">
        <v>1004.2322887112026</v>
      </c>
      <c r="K24" s="176">
        <v>4317.3459777777771</v>
      </c>
      <c r="L24" s="176">
        <v>6167.5141740408553</v>
      </c>
      <c r="M24" s="176">
        <v>932.47956097222198</v>
      </c>
      <c r="N24" s="177">
        <v>1690.1379524913846</v>
      </c>
      <c r="O24" s="175">
        <v>6</v>
      </c>
      <c r="P24" s="176">
        <v>39.25</v>
      </c>
      <c r="Q24" s="176">
        <v>0</v>
      </c>
      <c r="R24" s="176">
        <v>0</v>
      </c>
      <c r="S24" s="176">
        <v>198.02812583333335</v>
      </c>
      <c r="T24" s="177">
        <v>257.09174999999999</v>
      </c>
      <c r="U24" s="175">
        <v>6</v>
      </c>
      <c r="V24" s="176">
        <v>78.686666666666653</v>
      </c>
      <c r="W24" s="176">
        <v>20.256666666666632</v>
      </c>
      <c r="X24" s="176">
        <v>29.144310013968333</v>
      </c>
      <c r="Y24" s="176">
        <v>162.78469166666659</v>
      </c>
      <c r="Z24" s="177">
        <v>247.56094168230251</v>
      </c>
      <c r="AA24" s="178"/>
      <c r="AB24" s="178"/>
      <c r="AC24" s="178"/>
      <c r="AD24" s="178"/>
      <c r="AE24" s="179"/>
      <c r="AF24" s="178"/>
      <c r="AG24" s="179"/>
    </row>
    <row r="25" spans="2:33" x14ac:dyDescent="0.65">
      <c r="B25" s="174" t="s">
        <v>82</v>
      </c>
      <c r="C25" s="175">
        <v>19</v>
      </c>
      <c r="D25" s="176">
        <v>178.75</v>
      </c>
      <c r="E25" s="176">
        <v>203.64966666666655</v>
      </c>
      <c r="F25" s="176">
        <v>488.60928067095415</v>
      </c>
      <c r="G25" s="176">
        <v>1236.9218333333331</v>
      </c>
      <c r="H25" s="177">
        <v>2074.5963678180665</v>
      </c>
      <c r="I25" s="175">
        <v>40</v>
      </c>
      <c r="J25" s="176">
        <v>208.82270656005451</v>
      </c>
      <c r="K25" s="176">
        <v>802.81083333333299</v>
      </c>
      <c r="L25" s="176">
        <v>1018.5096158769333</v>
      </c>
      <c r="M25" s="176">
        <v>117.73816666666654</v>
      </c>
      <c r="N25" s="177">
        <v>162.26492310315493</v>
      </c>
      <c r="O25" s="175">
        <v>0</v>
      </c>
      <c r="P25" s="176">
        <v>0</v>
      </c>
      <c r="Q25" s="176">
        <v>0</v>
      </c>
      <c r="R25" s="176">
        <v>0</v>
      </c>
      <c r="S25" s="176">
        <v>0</v>
      </c>
      <c r="T25" s="177">
        <v>0</v>
      </c>
      <c r="U25" s="175">
        <v>8</v>
      </c>
      <c r="V25" s="176">
        <v>86.276666666666657</v>
      </c>
      <c r="W25" s="176">
        <v>23.826666666666657</v>
      </c>
      <c r="X25" s="176">
        <v>35.281223079284167</v>
      </c>
      <c r="Y25" s="176">
        <v>109.88296583333307</v>
      </c>
      <c r="Z25" s="177">
        <v>163.91128671426</v>
      </c>
      <c r="AA25" s="178"/>
      <c r="AB25" s="178"/>
      <c r="AC25" s="178"/>
      <c r="AD25" s="178"/>
      <c r="AE25" s="179"/>
      <c r="AF25" s="178"/>
      <c r="AG25" s="179"/>
    </row>
    <row r="26" spans="2:33" s="186" customFormat="1" x14ac:dyDescent="0.65">
      <c r="B26" s="180" t="s">
        <v>110</v>
      </c>
      <c r="C26" s="181"/>
      <c r="D26" s="182"/>
      <c r="E26" s="182"/>
      <c r="F26" s="182"/>
      <c r="G26" s="182"/>
      <c r="H26" s="183"/>
      <c r="I26" s="181"/>
      <c r="J26" s="182"/>
      <c r="K26" s="182"/>
      <c r="L26" s="182"/>
      <c r="M26" s="182"/>
      <c r="N26" s="183"/>
      <c r="O26" s="181"/>
      <c r="P26" s="182"/>
      <c r="Q26" s="182"/>
      <c r="R26" s="182"/>
      <c r="S26" s="182"/>
      <c r="T26" s="183"/>
      <c r="U26" s="181"/>
      <c r="V26" s="182"/>
      <c r="W26" s="182"/>
      <c r="X26" s="182"/>
      <c r="Y26" s="182"/>
      <c r="Z26" s="183"/>
      <c r="AA26" s="184">
        <v>7</v>
      </c>
      <c r="AB26" s="184">
        <v>7703.9601766666665</v>
      </c>
      <c r="AC26" s="184">
        <v>13892.470416666665</v>
      </c>
      <c r="AD26" s="184">
        <v>6766.0269166666667</v>
      </c>
      <c r="AE26" s="185">
        <v>11228.480000000001</v>
      </c>
      <c r="AF26" s="184">
        <v>1748.1553333333334</v>
      </c>
      <c r="AG26" s="185">
        <v>7177.8916666666664</v>
      </c>
    </row>
    <row r="27" spans="2:33" ht="23.5" x14ac:dyDescent="0.65">
      <c r="B27" s="187" t="s">
        <v>26</v>
      </c>
      <c r="C27" s="188"/>
      <c r="D27" s="189"/>
      <c r="E27" s="190"/>
      <c r="F27" s="190"/>
      <c r="G27" s="190"/>
      <c r="H27" s="191"/>
      <c r="I27" s="188"/>
      <c r="J27" s="189"/>
      <c r="K27" s="190"/>
      <c r="L27" s="190"/>
      <c r="M27" s="190"/>
      <c r="N27" s="191"/>
      <c r="O27" s="188"/>
      <c r="P27" s="189"/>
      <c r="Q27" s="190"/>
      <c r="R27" s="190"/>
      <c r="S27" s="190"/>
      <c r="T27" s="191"/>
      <c r="U27" s="188"/>
      <c r="V27" s="189"/>
      <c r="W27" s="190"/>
      <c r="X27" s="190"/>
      <c r="Y27" s="190"/>
      <c r="Z27" s="191"/>
      <c r="AA27" s="189"/>
      <c r="AB27" s="190"/>
      <c r="AC27" s="190"/>
      <c r="AD27" s="190"/>
      <c r="AE27" s="191"/>
      <c r="AF27" s="190"/>
      <c r="AG27" s="191"/>
    </row>
    <row r="28" spans="2:33" x14ac:dyDescent="0.65">
      <c r="B28" s="174" t="s">
        <v>78</v>
      </c>
      <c r="C28" s="175">
        <v>67</v>
      </c>
      <c r="D28" s="176">
        <v>866.16666666666663</v>
      </c>
      <c r="E28" s="176">
        <v>966.62575000000004</v>
      </c>
      <c r="F28" s="176">
        <v>3536.0833333333335</v>
      </c>
      <c r="G28" s="176">
        <v>6012.1389999999947</v>
      </c>
      <c r="H28" s="177">
        <v>11404.008333333333</v>
      </c>
      <c r="I28" s="175">
        <v>455</v>
      </c>
      <c r="J28" s="176">
        <v>2027.5833333333333</v>
      </c>
      <c r="K28" s="176">
        <v>6281.7877055555537</v>
      </c>
      <c r="L28" s="176">
        <v>9003.8084830555545</v>
      </c>
      <c r="M28" s="176">
        <v>1310.6494943055552</v>
      </c>
      <c r="N28" s="177">
        <v>2087.9767006513889</v>
      </c>
      <c r="O28" s="175">
        <v>0</v>
      </c>
      <c r="P28" s="176">
        <v>0</v>
      </c>
      <c r="Q28" s="176">
        <v>0</v>
      </c>
      <c r="R28" s="176">
        <v>0</v>
      </c>
      <c r="S28" s="176">
        <v>0</v>
      </c>
      <c r="T28" s="177">
        <v>0</v>
      </c>
      <c r="U28" s="175">
        <v>26</v>
      </c>
      <c r="V28" s="176">
        <v>143.25</v>
      </c>
      <c r="W28" s="176">
        <v>22.398815476190475</v>
      </c>
      <c r="X28" s="176">
        <v>36.089336369047579</v>
      </c>
      <c r="Y28" s="176">
        <v>194.08903124999964</v>
      </c>
      <c r="Z28" s="177">
        <v>313.30904652083331</v>
      </c>
      <c r="AA28" s="176">
        <v>3</v>
      </c>
      <c r="AB28" s="176">
        <v>7355.8810316666668</v>
      </c>
      <c r="AC28" s="176">
        <v>11559.003333333334</v>
      </c>
      <c r="AD28" s="176">
        <v>5429.918333333334</v>
      </c>
      <c r="AE28" s="177">
        <v>8171.583333333333</v>
      </c>
      <c r="AF28" s="176">
        <v>1836.1133333333335</v>
      </c>
      <c r="AG28" s="177">
        <v>7145.5</v>
      </c>
    </row>
    <row r="29" spans="2:33" x14ac:dyDescent="0.65">
      <c r="B29" s="174" t="s">
        <v>79</v>
      </c>
      <c r="C29" s="175">
        <v>22</v>
      </c>
      <c r="D29" s="176">
        <v>223.08333333333334</v>
      </c>
      <c r="E29" s="176">
        <v>212.6633333333333</v>
      </c>
      <c r="F29" s="176">
        <v>630.16666666666663</v>
      </c>
      <c r="G29" s="176">
        <v>1525.1726666666666</v>
      </c>
      <c r="H29" s="177">
        <v>2618.75</v>
      </c>
      <c r="I29" s="175">
        <v>109</v>
      </c>
      <c r="J29" s="176">
        <v>193</v>
      </c>
      <c r="K29" s="176">
        <v>701.68333333333339</v>
      </c>
      <c r="L29" s="176">
        <v>923.99999999999989</v>
      </c>
      <c r="M29" s="176">
        <v>151.31616666666665</v>
      </c>
      <c r="N29" s="177">
        <v>238.70383333333334</v>
      </c>
      <c r="O29" s="175">
        <v>0</v>
      </c>
      <c r="P29" s="176">
        <v>0</v>
      </c>
      <c r="Q29" s="176">
        <v>0</v>
      </c>
      <c r="R29" s="176">
        <v>0</v>
      </c>
      <c r="S29" s="176">
        <v>0</v>
      </c>
      <c r="T29" s="177">
        <v>0</v>
      </c>
      <c r="U29" s="175">
        <v>1</v>
      </c>
      <c r="V29" s="176">
        <v>18.5</v>
      </c>
      <c r="W29" s="176">
        <v>0.4975</v>
      </c>
      <c r="X29" s="176">
        <v>1</v>
      </c>
      <c r="Y29" s="176">
        <v>38.385991666666662</v>
      </c>
      <c r="Z29" s="177">
        <v>59</v>
      </c>
      <c r="AA29" s="178"/>
      <c r="AB29" s="178"/>
      <c r="AC29" s="178"/>
      <c r="AD29" s="178"/>
      <c r="AE29" s="179"/>
      <c r="AF29" s="178"/>
      <c r="AG29" s="179"/>
    </row>
    <row r="30" spans="2:33" x14ac:dyDescent="0.65">
      <c r="B30" s="174" t="s">
        <v>80</v>
      </c>
      <c r="C30" s="175">
        <v>20</v>
      </c>
      <c r="D30" s="176">
        <v>201.16666666666666</v>
      </c>
      <c r="E30" s="176">
        <v>176.43708333333333</v>
      </c>
      <c r="F30" s="176">
        <v>700.66666666666663</v>
      </c>
      <c r="G30" s="176">
        <v>1536.0564999999999</v>
      </c>
      <c r="H30" s="177">
        <v>2809.9166666666665</v>
      </c>
      <c r="I30" s="175">
        <v>124</v>
      </c>
      <c r="J30" s="176">
        <v>235.91666666666666</v>
      </c>
      <c r="K30" s="176">
        <v>649.66624999999988</v>
      </c>
      <c r="L30" s="176">
        <v>987.86031249999905</v>
      </c>
      <c r="M30" s="176">
        <v>140.67877291666659</v>
      </c>
      <c r="N30" s="177">
        <v>247.77455693749994</v>
      </c>
      <c r="O30" s="175">
        <v>0</v>
      </c>
      <c r="P30" s="176">
        <v>0</v>
      </c>
      <c r="Q30" s="176">
        <v>0</v>
      </c>
      <c r="R30" s="176">
        <v>0</v>
      </c>
      <c r="S30" s="176">
        <v>0</v>
      </c>
      <c r="T30" s="177">
        <v>0</v>
      </c>
      <c r="U30" s="175">
        <v>2</v>
      </c>
      <c r="V30" s="176">
        <v>9.25</v>
      </c>
      <c r="W30" s="176">
        <v>1.7722440476190477</v>
      </c>
      <c r="X30" s="176">
        <v>2.7076468452380951</v>
      </c>
      <c r="Y30" s="176">
        <v>11.429671220238093</v>
      </c>
      <c r="Z30" s="177">
        <v>17.603322209226182</v>
      </c>
      <c r="AA30" s="178"/>
      <c r="AB30" s="178"/>
      <c r="AC30" s="178"/>
      <c r="AD30" s="178"/>
      <c r="AE30" s="179"/>
      <c r="AF30" s="178"/>
      <c r="AG30" s="179"/>
    </row>
    <row r="31" spans="2:33" x14ac:dyDescent="0.65">
      <c r="B31" s="174" t="s">
        <v>81</v>
      </c>
      <c r="C31" s="175">
        <v>24</v>
      </c>
      <c r="D31" s="176">
        <v>180</v>
      </c>
      <c r="E31" s="176">
        <v>129.51458333333332</v>
      </c>
      <c r="F31" s="176">
        <v>349.83333333333331</v>
      </c>
      <c r="G31" s="176">
        <v>1386.6809999999998</v>
      </c>
      <c r="H31" s="177">
        <v>2399.9166666666665</v>
      </c>
      <c r="I31" s="175">
        <v>104</v>
      </c>
      <c r="J31" s="176">
        <v>150.5</v>
      </c>
      <c r="K31" s="176">
        <v>371.71347777777754</v>
      </c>
      <c r="L31" s="176">
        <v>502.08161811111108</v>
      </c>
      <c r="M31" s="176">
        <v>59.512935972222159</v>
      </c>
      <c r="N31" s="177">
        <v>120.86831865138805</v>
      </c>
      <c r="O31" s="175">
        <v>0</v>
      </c>
      <c r="P31" s="176">
        <v>0</v>
      </c>
      <c r="Q31" s="176">
        <v>0</v>
      </c>
      <c r="R31" s="176">
        <v>0</v>
      </c>
      <c r="S31" s="176">
        <v>0</v>
      </c>
      <c r="T31" s="177">
        <v>0</v>
      </c>
      <c r="U31" s="175">
        <v>0</v>
      </c>
      <c r="V31" s="176">
        <v>0</v>
      </c>
      <c r="W31" s="176">
        <v>0</v>
      </c>
      <c r="X31" s="176">
        <v>0</v>
      </c>
      <c r="Y31" s="176">
        <v>0</v>
      </c>
      <c r="Z31" s="177">
        <v>0</v>
      </c>
      <c r="AA31" s="178"/>
      <c r="AB31" s="178"/>
      <c r="AC31" s="178"/>
      <c r="AD31" s="178"/>
      <c r="AE31" s="179"/>
      <c r="AF31" s="178"/>
      <c r="AG31" s="179"/>
    </row>
    <row r="32" spans="2:33" x14ac:dyDescent="0.65">
      <c r="B32" s="174" t="s">
        <v>82</v>
      </c>
      <c r="C32" s="175">
        <v>2</v>
      </c>
      <c r="D32" s="176">
        <v>22.166666666666668</v>
      </c>
      <c r="E32" s="176">
        <v>13.403333333333316</v>
      </c>
      <c r="F32" s="176">
        <v>64.416666666666671</v>
      </c>
      <c r="G32" s="176">
        <v>249.20508333333305</v>
      </c>
      <c r="H32" s="177">
        <v>416.5</v>
      </c>
      <c r="I32" s="175">
        <v>7</v>
      </c>
      <c r="J32" s="176">
        <v>24.75</v>
      </c>
      <c r="K32" s="176">
        <v>58.8258333333333</v>
      </c>
      <c r="L32" s="176">
        <v>80.024999999999991</v>
      </c>
      <c r="M32" s="176">
        <v>11.797116666666632</v>
      </c>
      <c r="N32" s="177">
        <v>20.590999999999916</v>
      </c>
      <c r="O32" s="175">
        <v>0</v>
      </c>
      <c r="P32" s="176">
        <v>0</v>
      </c>
      <c r="Q32" s="176">
        <v>0</v>
      </c>
      <c r="R32" s="176">
        <v>0</v>
      </c>
      <c r="S32" s="176">
        <v>0</v>
      </c>
      <c r="T32" s="177">
        <v>0</v>
      </c>
      <c r="U32" s="175">
        <v>0</v>
      </c>
      <c r="V32" s="176">
        <v>0</v>
      </c>
      <c r="W32" s="176">
        <v>0</v>
      </c>
      <c r="X32" s="176">
        <v>0</v>
      </c>
      <c r="Y32" s="176">
        <v>0</v>
      </c>
      <c r="Z32" s="177">
        <v>0</v>
      </c>
      <c r="AA32" s="178"/>
      <c r="AB32" s="178"/>
      <c r="AC32" s="178"/>
      <c r="AD32" s="178"/>
      <c r="AE32" s="179"/>
      <c r="AF32" s="178"/>
      <c r="AG32" s="179"/>
    </row>
    <row r="33" spans="2:33" x14ac:dyDescent="0.65">
      <c r="B33" s="180" t="s">
        <v>110</v>
      </c>
      <c r="C33" s="181"/>
      <c r="D33" s="182"/>
      <c r="E33" s="182"/>
      <c r="F33" s="182"/>
      <c r="G33" s="182"/>
      <c r="H33" s="183"/>
      <c r="I33" s="181"/>
      <c r="J33" s="182"/>
      <c r="K33" s="182"/>
      <c r="L33" s="182"/>
      <c r="M33" s="182"/>
      <c r="N33" s="183"/>
      <c r="O33" s="181"/>
      <c r="P33" s="182"/>
      <c r="Q33" s="182"/>
      <c r="R33" s="182"/>
      <c r="S33" s="182"/>
      <c r="T33" s="183"/>
      <c r="U33" s="181"/>
      <c r="V33" s="182"/>
      <c r="W33" s="182"/>
      <c r="X33" s="182"/>
      <c r="Y33" s="182"/>
      <c r="Z33" s="183"/>
      <c r="AA33" s="184">
        <v>7</v>
      </c>
      <c r="AB33" s="184">
        <v>7703.9601766666665</v>
      </c>
      <c r="AC33" s="184">
        <v>13892.470416666665</v>
      </c>
      <c r="AD33" s="184">
        <v>6766.0269166666667</v>
      </c>
      <c r="AE33" s="185">
        <v>11228.480000000001</v>
      </c>
      <c r="AF33" s="184">
        <v>1748.1553333333334</v>
      </c>
      <c r="AG33" s="185">
        <v>7177.8916666666664</v>
      </c>
    </row>
    <row r="34" spans="2:33" ht="23.5" x14ac:dyDescent="0.65">
      <c r="B34" s="192" t="s">
        <v>25</v>
      </c>
      <c r="C34" s="193"/>
      <c r="D34" s="194"/>
      <c r="E34" s="195"/>
      <c r="F34" s="195"/>
      <c r="G34" s="195"/>
      <c r="H34" s="196"/>
      <c r="I34" s="193"/>
      <c r="J34" s="194"/>
      <c r="K34" s="195"/>
      <c r="L34" s="195"/>
      <c r="M34" s="195"/>
      <c r="N34" s="196"/>
      <c r="O34" s="193"/>
      <c r="P34" s="194"/>
      <c r="Q34" s="195"/>
      <c r="R34" s="195"/>
      <c r="S34" s="195"/>
      <c r="T34" s="196"/>
      <c r="U34" s="193"/>
      <c r="V34" s="194"/>
      <c r="W34" s="195"/>
      <c r="X34" s="195"/>
      <c r="Y34" s="195"/>
      <c r="Z34" s="196"/>
      <c r="AA34" s="194"/>
      <c r="AB34" s="195"/>
      <c r="AC34" s="195"/>
      <c r="AD34" s="195"/>
      <c r="AE34" s="196"/>
      <c r="AF34" s="195"/>
      <c r="AG34" s="196"/>
    </row>
    <row r="35" spans="2:33" x14ac:dyDescent="0.65">
      <c r="B35" s="174" t="s">
        <v>78</v>
      </c>
      <c r="C35" s="197"/>
      <c r="D35" s="198"/>
      <c r="E35" s="198"/>
      <c r="F35" s="198"/>
      <c r="G35" s="198"/>
      <c r="H35" s="199"/>
      <c r="I35" s="197"/>
      <c r="J35" s="198"/>
      <c r="K35" s="198"/>
      <c r="L35" s="198"/>
      <c r="M35" s="198"/>
      <c r="N35" s="199"/>
      <c r="O35" s="197"/>
      <c r="P35" s="198"/>
      <c r="Q35" s="198"/>
      <c r="R35" s="198"/>
      <c r="S35" s="198"/>
      <c r="T35" s="199"/>
      <c r="U35" s="197"/>
      <c r="V35" s="198"/>
      <c r="W35" s="198"/>
      <c r="X35" s="198"/>
      <c r="Y35" s="198"/>
      <c r="Z35" s="199"/>
      <c r="AA35" s="176">
        <v>5</v>
      </c>
      <c r="AB35" s="176">
        <v>10468.940948333333</v>
      </c>
      <c r="AC35" s="176">
        <v>17301.237499999999</v>
      </c>
      <c r="AD35" s="176">
        <v>10963.344825833332</v>
      </c>
      <c r="AE35" s="177">
        <v>16419.726999999999</v>
      </c>
      <c r="AF35" s="176">
        <v>2688.8732891666664</v>
      </c>
      <c r="AG35" s="177">
        <v>11955.350666666665</v>
      </c>
    </row>
    <row r="36" spans="2:33" x14ac:dyDescent="0.65">
      <c r="B36" s="174" t="s">
        <v>79</v>
      </c>
      <c r="C36" s="197"/>
      <c r="D36" s="198"/>
      <c r="E36" s="198"/>
      <c r="F36" s="198"/>
      <c r="G36" s="198"/>
      <c r="H36" s="199"/>
      <c r="I36" s="197"/>
      <c r="J36" s="198"/>
      <c r="K36" s="198"/>
      <c r="L36" s="198"/>
      <c r="M36" s="198"/>
      <c r="N36" s="199"/>
      <c r="O36" s="197"/>
      <c r="P36" s="198"/>
      <c r="Q36" s="198"/>
      <c r="R36" s="198"/>
      <c r="S36" s="198"/>
      <c r="T36" s="199"/>
      <c r="U36" s="197"/>
      <c r="V36" s="198"/>
      <c r="W36" s="198"/>
      <c r="X36" s="198"/>
      <c r="Y36" s="198"/>
      <c r="Z36" s="199"/>
      <c r="AA36" s="178"/>
      <c r="AB36" s="178"/>
      <c r="AC36" s="178"/>
      <c r="AD36" s="178"/>
      <c r="AE36" s="179"/>
      <c r="AF36" s="178"/>
      <c r="AG36" s="179"/>
    </row>
    <row r="37" spans="2:33" x14ac:dyDescent="0.65">
      <c r="B37" s="174" t="s">
        <v>80</v>
      </c>
      <c r="C37" s="197"/>
      <c r="D37" s="198"/>
      <c r="E37" s="198"/>
      <c r="F37" s="198"/>
      <c r="G37" s="198"/>
      <c r="H37" s="199"/>
      <c r="I37" s="197"/>
      <c r="J37" s="198"/>
      <c r="K37" s="198"/>
      <c r="L37" s="198"/>
      <c r="M37" s="198"/>
      <c r="N37" s="199"/>
      <c r="O37" s="197"/>
      <c r="P37" s="198"/>
      <c r="Q37" s="198"/>
      <c r="R37" s="198"/>
      <c r="S37" s="198"/>
      <c r="T37" s="199"/>
      <c r="U37" s="197"/>
      <c r="V37" s="198"/>
      <c r="W37" s="198"/>
      <c r="X37" s="198"/>
      <c r="Y37" s="198"/>
      <c r="Z37" s="199"/>
      <c r="AA37" s="178"/>
      <c r="AB37" s="178"/>
      <c r="AC37" s="178"/>
      <c r="AD37" s="178"/>
      <c r="AE37" s="179"/>
      <c r="AF37" s="178"/>
      <c r="AG37" s="179"/>
    </row>
    <row r="38" spans="2:33" x14ac:dyDescent="0.65">
      <c r="B38" s="174" t="s">
        <v>81</v>
      </c>
      <c r="C38" s="197"/>
      <c r="D38" s="198"/>
      <c r="E38" s="198"/>
      <c r="F38" s="198"/>
      <c r="G38" s="198"/>
      <c r="H38" s="199"/>
      <c r="I38" s="197"/>
      <c r="J38" s="198"/>
      <c r="K38" s="198"/>
      <c r="L38" s="198"/>
      <c r="M38" s="198"/>
      <c r="N38" s="199"/>
      <c r="O38" s="197"/>
      <c r="P38" s="198"/>
      <c r="Q38" s="198"/>
      <c r="R38" s="198"/>
      <c r="S38" s="198"/>
      <c r="T38" s="199"/>
      <c r="U38" s="197"/>
      <c r="V38" s="198"/>
      <c r="W38" s="198"/>
      <c r="X38" s="198"/>
      <c r="Y38" s="198"/>
      <c r="Z38" s="199"/>
      <c r="AA38" s="178"/>
      <c r="AB38" s="178"/>
      <c r="AC38" s="178"/>
      <c r="AD38" s="178"/>
      <c r="AE38" s="179"/>
      <c r="AF38" s="178"/>
      <c r="AG38" s="179"/>
    </row>
    <row r="39" spans="2:33" x14ac:dyDescent="0.65">
      <c r="B39" s="174" t="s">
        <v>82</v>
      </c>
      <c r="C39" s="197"/>
      <c r="D39" s="198"/>
      <c r="E39" s="198"/>
      <c r="F39" s="198"/>
      <c r="G39" s="198"/>
      <c r="H39" s="199"/>
      <c r="I39" s="197"/>
      <c r="J39" s="198"/>
      <c r="K39" s="198"/>
      <c r="L39" s="198"/>
      <c r="M39" s="198"/>
      <c r="N39" s="199"/>
      <c r="O39" s="197"/>
      <c r="P39" s="198"/>
      <c r="Q39" s="198"/>
      <c r="R39" s="198"/>
      <c r="S39" s="198"/>
      <c r="T39" s="199"/>
      <c r="U39" s="197"/>
      <c r="V39" s="198"/>
      <c r="W39" s="198"/>
      <c r="X39" s="198"/>
      <c r="Y39" s="198"/>
      <c r="Z39" s="199"/>
      <c r="AA39" s="178"/>
      <c r="AB39" s="178"/>
      <c r="AC39" s="178"/>
      <c r="AD39" s="178"/>
      <c r="AE39" s="179"/>
      <c r="AF39" s="178"/>
      <c r="AG39" s="179"/>
    </row>
    <row r="40" spans="2:33" x14ac:dyDescent="0.65">
      <c r="B40" s="180" t="s">
        <v>110</v>
      </c>
      <c r="C40" s="181"/>
      <c r="D40" s="182"/>
      <c r="E40" s="182"/>
      <c r="F40" s="182"/>
      <c r="G40" s="182"/>
      <c r="H40" s="183"/>
      <c r="I40" s="181"/>
      <c r="J40" s="182"/>
      <c r="K40" s="182"/>
      <c r="L40" s="182"/>
      <c r="M40" s="182"/>
      <c r="N40" s="183"/>
      <c r="O40" s="181"/>
      <c r="P40" s="182"/>
      <c r="Q40" s="182"/>
      <c r="R40" s="182"/>
      <c r="S40" s="182"/>
      <c r="T40" s="183"/>
      <c r="U40" s="181"/>
      <c r="V40" s="182"/>
      <c r="W40" s="182"/>
      <c r="X40" s="182"/>
      <c r="Y40" s="182"/>
      <c r="Z40" s="183"/>
      <c r="AA40" s="184">
        <v>7</v>
      </c>
      <c r="AB40" s="184">
        <v>7703.9601766666665</v>
      </c>
      <c r="AC40" s="184">
        <v>13892.470416666665</v>
      </c>
      <c r="AD40" s="184">
        <v>6766.0269166666667</v>
      </c>
      <c r="AE40" s="185">
        <v>11228.480000000001</v>
      </c>
      <c r="AF40" s="184">
        <v>1748.1553333333334</v>
      </c>
      <c r="AG40" s="185">
        <v>7177.8916666666664</v>
      </c>
    </row>
  </sheetData>
  <mergeCells count="21">
    <mergeCell ref="Q18:R18"/>
    <mergeCell ref="B18:B19"/>
    <mergeCell ref="C18:C19"/>
    <mergeCell ref="D18:D19"/>
    <mergeCell ref="E18:F18"/>
    <mergeCell ref="G18:H18"/>
    <mergeCell ref="I18:I19"/>
    <mergeCell ref="J18:J19"/>
    <mergeCell ref="K18:L18"/>
    <mergeCell ref="M18:N18"/>
    <mergeCell ref="O18:O19"/>
    <mergeCell ref="P18:P19"/>
    <mergeCell ref="AB18:AC18"/>
    <mergeCell ref="AD18:AE18"/>
    <mergeCell ref="AF18:AG18"/>
    <mergeCell ref="S18:T18"/>
    <mergeCell ref="U18:U19"/>
    <mergeCell ref="V18:V19"/>
    <mergeCell ref="W18:X18"/>
    <mergeCell ref="Y18:Z18"/>
    <mergeCell ref="AA18:AA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8"/>
  <sheetViews>
    <sheetView workbookViewId="0">
      <selection activeCell="C12" sqref="C12"/>
    </sheetView>
  </sheetViews>
  <sheetFormatPr defaultRowHeight="14" x14ac:dyDescent="0.3"/>
  <cols>
    <col min="1" max="1" width="9" style="200"/>
    <col min="2" max="2" width="52.6640625" style="202" bestFit="1" customWidth="1"/>
    <col min="3" max="6" width="11.58203125" style="200" customWidth="1"/>
  </cols>
  <sheetData>
    <row r="2" spans="1:6" s="200" customFormat="1" x14ac:dyDescent="0.3">
      <c r="A2" s="526" t="s">
        <v>119</v>
      </c>
      <c r="B2" s="526" t="s">
        <v>117</v>
      </c>
      <c r="C2" s="525" t="s">
        <v>118</v>
      </c>
      <c r="D2" s="525"/>
      <c r="E2" s="525"/>
      <c r="F2" s="525"/>
    </row>
    <row r="3" spans="1:6" s="201" customFormat="1" ht="28" x14ac:dyDescent="0.3">
      <c r="A3" s="527"/>
      <c r="B3" s="527"/>
      <c r="C3" s="223" t="s">
        <v>112</v>
      </c>
      <c r="D3" s="223" t="s">
        <v>111</v>
      </c>
      <c r="E3" s="204" t="s">
        <v>113</v>
      </c>
      <c r="F3" s="204" t="s">
        <v>114</v>
      </c>
    </row>
    <row r="4" spans="1:6" s="216" customFormat="1" ht="19.5" customHeight="1" x14ac:dyDescent="0.3">
      <c r="A4" s="203">
        <v>1</v>
      </c>
      <c r="B4" s="215" t="s">
        <v>142</v>
      </c>
      <c r="C4" s="221" t="s">
        <v>115</v>
      </c>
      <c r="D4" s="222" t="s">
        <v>115</v>
      </c>
      <c r="E4" s="203"/>
      <c r="F4" s="203"/>
    </row>
    <row r="5" spans="1:6" s="216" customFormat="1" ht="19.5" customHeight="1" x14ac:dyDescent="0.3">
      <c r="A5" s="203">
        <v>2</v>
      </c>
      <c r="B5" s="217" t="s">
        <v>11</v>
      </c>
      <c r="C5" s="221"/>
      <c r="D5" s="222" t="s">
        <v>115</v>
      </c>
      <c r="E5" s="203" t="s">
        <v>115</v>
      </c>
      <c r="F5" s="203" t="s">
        <v>115</v>
      </c>
    </row>
    <row r="6" spans="1:6" s="216" customFormat="1" ht="19.5" customHeight="1" x14ac:dyDescent="0.3">
      <c r="A6" s="203">
        <v>3</v>
      </c>
      <c r="B6" s="218" t="s">
        <v>152</v>
      </c>
      <c r="C6" s="221"/>
      <c r="D6" s="222"/>
      <c r="E6" s="203" t="s">
        <v>115</v>
      </c>
      <c r="F6" s="203"/>
    </row>
    <row r="7" spans="1:6" s="216" customFormat="1" ht="19.5" customHeight="1" x14ac:dyDescent="0.3">
      <c r="A7" s="203">
        <v>4</v>
      </c>
      <c r="B7" s="215" t="s">
        <v>151</v>
      </c>
      <c r="C7" s="221"/>
      <c r="D7" s="222"/>
      <c r="E7" s="203"/>
      <c r="F7" s="203" t="s">
        <v>115</v>
      </c>
    </row>
    <row r="8" spans="1:6" s="216" customFormat="1" ht="19.5" customHeight="1" x14ac:dyDescent="0.3">
      <c r="A8" s="203">
        <v>5</v>
      </c>
      <c r="B8" s="219" t="s">
        <v>116</v>
      </c>
      <c r="C8" s="221"/>
      <c r="D8" s="222"/>
      <c r="E8" s="203"/>
      <c r="F8" s="203" t="s">
        <v>115</v>
      </c>
    </row>
    <row r="9" spans="1:6" s="216" customFormat="1" ht="19.5" customHeight="1" x14ac:dyDescent="0.3">
      <c r="A9" s="203">
        <v>6</v>
      </c>
      <c r="B9" s="217" t="s">
        <v>15</v>
      </c>
      <c r="C9" s="221"/>
      <c r="D9" s="222"/>
      <c r="E9" s="203" t="s">
        <v>115</v>
      </c>
      <c r="F9" s="203"/>
    </row>
    <row r="10" spans="1:6" s="216" customFormat="1" ht="19.5" customHeight="1" x14ac:dyDescent="0.3">
      <c r="A10" s="203">
        <v>7</v>
      </c>
      <c r="B10" s="215" t="s">
        <v>143</v>
      </c>
      <c r="C10" s="221"/>
      <c r="D10" s="222"/>
      <c r="E10" s="203"/>
      <c r="F10" s="203" t="s">
        <v>115</v>
      </c>
    </row>
    <row r="11" spans="1:6" s="216" customFormat="1" ht="19.5" customHeight="1" x14ac:dyDescent="0.3">
      <c r="A11" s="203">
        <v>8</v>
      </c>
      <c r="B11" s="215" t="s">
        <v>144</v>
      </c>
      <c r="C11" s="221"/>
      <c r="D11" s="222"/>
      <c r="E11" s="203" t="s">
        <v>115</v>
      </c>
      <c r="F11" s="203"/>
    </row>
    <row r="12" spans="1:6" s="216" customFormat="1" ht="19.5" customHeight="1" x14ac:dyDescent="0.3">
      <c r="A12" s="203">
        <v>9</v>
      </c>
      <c r="B12" s="218" t="s">
        <v>140</v>
      </c>
      <c r="C12" s="221"/>
      <c r="D12" s="222"/>
      <c r="E12" s="203"/>
      <c r="F12" s="203"/>
    </row>
    <row r="13" spans="1:6" x14ac:dyDescent="0.3">
      <c r="B13" s="200"/>
    </row>
    <row r="14" spans="1:6" x14ac:dyDescent="0.3">
      <c r="B14" s="200"/>
    </row>
    <row r="15" spans="1:6" x14ac:dyDescent="0.3">
      <c r="B15" s="200"/>
    </row>
    <row r="16" spans="1:6" x14ac:dyDescent="0.3">
      <c r="B16" s="200"/>
    </row>
    <row r="17" spans="2:2" x14ac:dyDescent="0.3">
      <c r="B17" s="200"/>
    </row>
    <row r="18" spans="2:2" x14ac:dyDescent="0.3">
      <c r="B18" s="200"/>
    </row>
    <row r="19" spans="2:2" x14ac:dyDescent="0.3">
      <c r="B19" s="200"/>
    </row>
    <row r="20" spans="2:2" x14ac:dyDescent="0.3">
      <c r="B20" s="200"/>
    </row>
    <row r="21" spans="2:2" x14ac:dyDescent="0.3">
      <c r="B21" s="200"/>
    </row>
    <row r="22" spans="2:2" x14ac:dyDescent="0.3">
      <c r="B22" s="200"/>
    </row>
    <row r="23" spans="2:2" x14ac:dyDescent="0.3">
      <c r="B23" s="200"/>
    </row>
    <row r="24" spans="2:2" x14ac:dyDescent="0.3">
      <c r="B24" s="200"/>
    </row>
    <row r="25" spans="2:2" x14ac:dyDescent="0.3">
      <c r="B25" s="200"/>
    </row>
    <row r="26" spans="2:2" x14ac:dyDescent="0.3">
      <c r="B26" s="200"/>
    </row>
    <row r="27" spans="2:2" x14ac:dyDescent="0.3">
      <c r="B27" s="200"/>
    </row>
    <row r="28" spans="2:2" x14ac:dyDescent="0.3">
      <c r="B28" s="200"/>
    </row>
  </sheetData>
  <mergeCells count="3">
    <mergeCell ref="C2:F2"/>
    <mergeCell ref="A2:A3"/>
    <mergeCell ref="B2:B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1672C62A-4F88-448A-8802-BF6896C69F91" xsi:nil="true"/>
    <TemplateUrl xmlns="http://schemas.microsoft.com/sharepoint/v3" xsi:nil="true"/>
    <VariationsItemGroupID xmlns="http://schemas.microsoft.com/sharepoint/v3">e76dd9ae-4400-41f8-a56a-3313d4764a9c</VariationsItemGroupID>
    <PublishingExpirationDate xmlns="http://schemas.microsoft.com/sharepoint/v3" xsi:nil="true"/>
    <xd_ProgID xmlns="http://schemas.microsoft.com/sharepoint/v3" xsi:nil="true"/>
    <PublishingStartDate xmlns="http://schemas.microsoft.com/sharepoint/v3" xsi:nil="true"/>
    <wic_System_Copyright xmlns="http://schemas.microsoft.com/sharepoint/v3/fields" xsi:nil="true"/>
    <xd_Signature xmlns="http://schemas.microsoft.com/sharepoint/v3">false</xd_Signatur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0F16CF9C16476F439473431BE17831B7" ma:contentTypeVersion="9" ma:contentTypeDescription="Upload an image." ma:contentTypeScope="" ma:versionID="e0edd7c4d5866881bc3837ded63168d5">
  <xsd:schema xmlns:xsd="http://www.w3.org/2001/XMLSchema" xmlns:xs="http://www.w3.org/2001/XMLSchema" xmlns:p="http://schemas.microsoft.com/office/2006/metadata/properties" xmlns:ns1="http://schemas.microsoft.com/sharepoint/v3" xmlns:ns2="1672C62A-4F88-448A-8802-BF6896C69F91" xmlns:ns3="http://schemas.microsoft.com/sharepoint/v3/fields" targetNamespace="http://schemas.microsoft.com/office/2006/metadata/properties" ma:root="true" ma:fieldsID="64b2717ab5618802e83c1c0a567ceaca" ns1:_="" ns2:_="" ns3:_="">
    <xsd:import namespace="http://schemas.microsoft.com/sharepoint/v3"/>
    <xsd:import namespace="1672C62A-4F88-448A-8802-BF6896C69F91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  <xsd:element ref="ns1:TemplateUrl" minOccurs="0"/>
                <xsd:element ref="ns1:xd_ProgID" minOccurs="0"/>
                <xsd:element ref="ns1:xd_Signature" minOccurs="0"/>
                <xsd:element ref="ns1: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 ma:readOnly="false">
      <xsd:simpleType>
        <xsd:restriction base="dms:Unknown"/>
      </xsd:simpleType>
    </xsd:element>
    <xsd:element name="PublishingExpirationDate" ma:index="28" nillable="true" ma:displayName="Scheduling End Date" ma:internalName="PublishingExpirationDate" ma:readOnly="false">
      <xsd:simpleType>
        <xsd:restriction base="dms:Unknown"/>
      </xsd:simpleType>
    </xsd:element>
    <xsd:element name="TemplateUrl" ma:index="29" nillable="true" ma:displayName="Template Link" ma:hidden="true" ma:internalName="TemplateUrl">
      <xsd:simpleType>
        <xsd:restriction base="dms:Text"/>
      </xsd:simpleType>
    </xsd:element>
    <xsd:element name="xd_ProgID" ma:index="30" nillable="true" ma:displayName="Html File Link" ma:description="" ma:hidden="true" ma:internalName="xd_ProgID">
      <xsd:simpleType>
        <xsd:restriction base="dms:Text"/>
      </xsd:simpleType>
    </xsd:element>
    <xsd:element name="xd_Signature" ma:index="31" nillable="true" ma:displayName="Is Signed" ma:hidden="true" ma:internalName="xd_Signature" ma:readOnly="true">
      <xsd:simpleType>
        <xsd:restriction base="dms:Boolean"/>
      </xsd:simpleType>
    </xsd:element>
    <xsd:element name="VariationsItemGroupID" ma:index="36" nillable="true" ma:displayName="Item Group ID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2C62A-4F88-448A-8802-BF6896C69F91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Picture Width" ma:internalName="ImageWidth" ma:readOnly="true">
      <xsd:simpleType>
        <xsd:restriction base="dms:Unknown"/>
      </xsd:simpleType>
    </xsd:element>
    <xsd:element name="ImageHeight" ma:index="22" nillable="true" ma:displayName="Picture 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3C8387-476F-46CC-9DEE-DBDC10FE17D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0df25d85-bd3d-4d33-9dc8-a251e7d53ac0"/>
    <ds:schemaRef ds:uri="1672C62A-4F88-448A-8802-BF6896C69F91"/>
    <ds:schemaRef ds:uri="http://schemas.microsoft.com/sharepoint/v3"/>
    <ds:schemaRef ds:uri="http://schemas.microsoft.com/sharepoint/v3/fields"/>
  </ds:schemaRefs>
</ds:datastoreItem>
</file>

<file path=customXml/itemProps2.xml><?xml version="1.0" encoding="utf-8"?>
<ds:datastoreItem xmlns:ds="http://schemas.openxmlformats.org/officeDocument/2006/customXml" ds:itemID="{23EDE854-2CE2-4885-A267-1DBA208506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672C62A-4F88-448A-8802-BF6896C69F91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24D85D-2A8C-4F95-8D7C-6A0428A070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Service flow</vt:lpstr>
      <vt:lpstr>PL Service rate Template</vt:lpstr>
      <vt:lpstr>Breakdown cost</vt:lpstr>
      <vt:lpstr>Sheet2</vt:lpstr>
      <vt:lpstr>ข้อมูลธุรกรรม</vt:lpstr>
      <vt:lpstr>Description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Sutee Umchid</dc:creator>
  <cp:keywords/>
  <dc:description/>
  <cp:lastModifiedBy>TMadmin</cp:lastModifiedBy>
  <cp:revision/>
  <cp:lastPrinted>2022-07-01T14:15:31Z</cp:lastPrinted>
  <dcterms:created xsi:type="dcterms:W3CDTF">2020-06-09T08:29:10Z</dcterms:created>
  <dcterms:modified xsi:type="dcterms:W3CDTF">2023-04-04T17:55:06Z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0x0101009148F5A04DDD49CBA7127AADA5FB792B00AADE34325A8B49CDA8BB4DB53328F214000F16CF9C16476F439473431BE17831B7</vt:lpwstr>
  </property>
  <property fmtid="{D5CDD505-2E9C-101B-9397-08002B2CF9AE}" pid="3" name="MSIP_Label_b93a4d6f-7563-4bfd-a710-320428f3a219_Enabled">
    <vt:lpwstr>true</vt:lpwstr>
  </property>
  <property fmtid="{D5CDD505-2E9C-101B-9397-08002B2CF9AE}" pid="4" name="MSIP_Label_b93a4d6f-7563-4bfd-a710-320428f3a219_SetDate">
    <vt:lpwstr>2020-10-26T10:44:23Z</vt:lpwstr>
  </property>
  <property fmtid="{D5CDD505-2E9C-101B-9397-08002B2CF9AE}" pid="5" name="MSIP_Label_b93a4d6f-7563-4bfd-a710-320428f3a219_Method">
    <vt:lpwstr>Privileged</vt:lpwstr>
  </property>
  <property fmtid="{D5CDD505-2E9C-101B-9397-08002B2CF9AE}" pid="6" name="MSIP_Label_b93a4d6f-7563-4bfd-a710-320428f3a219_Name">
    <vt:lpwstr>General</vt:lpwstr>
  </property>
  <property fmtid="{D5CDD505-2E9C-101B-9397-08002B2CF9AE}" pid="7" name="MSIP_Label_b93a4d6f-7563-4bfd-a710-320428f3a219_SiteId">
    <vt:lpwstr>db27cba9-535b-4797-bd0b-1b1d889f3898</vt:lpwstr>
  </property>
  <property fmtid="{D5CDD505-2E9C-101B-9397-08002B2CF9AE}" pid="8" name="MSIP_Label_b93a4d6f-7563-4bfd-a710-320428f3a219_ActionId">
    <vt:lpwstr>22e85659-705b-4866-af94-d4773aca787b</vt:lpwstr>
  </property>
  <property fmtid="{D5CDD505-2E9C-101B-9397-08002B2CF9AE}" pid="9" name="MSIP_Label_b93a4d6f-7563-4bfd-a710-320428f3a219_ContentBits">
    <vt:lpwstr>0</vt:lpwstr>
  </property>
  <property fmtid="{D5CDD505-2E9C-101B-9397-08002B2CF9AE}" pid="10" name="VideoSetEmbedCode">
    <vt:lpwstr/>
  </property>
  <property fmtid="{D5CDD505-2E9C-101B-9397-08002B2CF9AE}" pid="11" name="Order">
    <vt:r8>43100</vt:r8>
  </property>
  <property fmtid="{D5CDD505-2E9C-101B-9397-08002B2CF9AE}" pid="12" name="AlternateThumbnailUrl">
    <vt:lpwstr/>
  </property>
  <property fmtid="{D5CDD505-2E9C-101B-9397-08002B2CF9AE}" pid="13" name="PeopleInMedia">
    <vt:lpwstr/>
  </property>
  <property fmtid="{D5CDD505-2E9C-101B-9397-08002B2CF9AE}" pid="14" name="VideoSetOwner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VideoSetDescription">
    <vt:lpwstr/>
  </property>
  <property fmtid="{D5CDD505-2E9C-101B-9397-08002B2CF9AE}" pid="18" name="VideoSetUserOverrideEncoding">
    <vt:lpwstr/>
  </property>
  <property fmtid="{D5CDD505-2E9C-101B-9397-08002B2CF9AE}" pid="19" name="VideoSetShowEmbedLink">
    <vt:bool>false</vt:bool>
  </property>
  <property fmtid="{D5CDD505-2E9C-101B-9397-08002B2CF9AE}" pid="20" name="VideoSetDefaultEncoding">
    <vt:lpwstr/>
  </property>
  <property fmtid="{D5CDD505-2E9C-101B-9397-08002B2CF9AE}" pid="21" name="NoCrawl">
    <vt:bool>false</vt:bool>
  </property>
  <property fmtid="{D5CDD505-2E9C-101B-9397-08002B2CF9AE}" pid="22" name="VideoSetExternalLink">
    <vt:lpwstr/>
  </property>
  <property fmtid="{D5CDD505-2E9C-101B-9397-08002B2CF9AE}" pid="23" name="VideoSetRenditionsInfo">
    <vt:lpwstr/>
  </property>
  <property fmtid="{D5CDD505-2E9C-101B-9397-08002B2CF9AE}" pid="24" name="vti_imgdate">
    <vt:lpwstr/>
  </property>
  <property fmtid="{D5CDD505-2E9C-101B-9397-08002B2CF9AE}" pid="25" name="VideoRenditionLabel">
    <vt:lpwstr/>
  </property>
  <property fmtid="{D5CDD505-2E9C-101B-9397-08002B2CF9AE}" pid="26" name="VideoSetShowDownloadLink">
    <vt:bool>false</vt:bool>
  </property>
</Properties>
</file>