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u\Documents\"/>
    </mc:Choice>
  </mc:AlternateContent>
  <xr:revisionPtr revIDLastSave="0" documentId="8_{19D9FDEC-B38D-41EC-B762-8CDA32F8A792}" xr6:coauthVersionLast="47" xr6:coauthVersionMax="47" xr10:uidLastSave="{00000000-0000-0000-0000-000000000000}"/>
  <bookViews>
    <workbookView xWindow="-110" yWindow="-110" windowWidth="19420" windowHeight="10400" xr2:uid="{1DF1EAC3-6335-4C5F-9E85-293F69CD0889}"/>
  </bookViews>
  <sheets>
    <sheet name="เอกสารแนบ 12_TOR" sheetId="1" r:id="rId1"/>
  </sheets>
  <externalReferences>
    <externalReference r:id="rId2"/>
  </externalReferences>
  <definedNames>
    <definedName name="_xlnm.Print_Titles" localSheetId="0">'เอกสารแนบ 12_TOR'!$1:$3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8" i="1" l="1"/>
  <c r="E257" i="1"/>
  <c r="E222" i="1"/>
  <c r="E221" i="1"/>
  <c r="E186" i="1"/>
  <c r="E185" i="1"/>
  <c r="E288" i="1"/>
  <c r="E287" i="1"/>
  <c r="E284" i="1"/>
  <c r="E283" i="1"/>
  <c r="E281" i="1"/>
  <c r="E280" i="1"/>
  <c r="E277" i="1"/>
  <c r="E276" i="1"/>
  <c r="E273" i="1"/>
  <c r="E272" i="1"/>
  <c r="E270" i="1"/>
  <c r="E269" i="1"/>
  <c r="E266" i="1"/>
  <c r="E265" i="1"/>
  <c r="E262" i="1"/>
  <c r="E261" i="1"/>
  <c r="E254" i="1"/>
  <c r="E253" i="1"/>
  <c r="E250" i="1"/>
  <c r="E249" i="1"/>
  <c r="E246" i="1"/>
  <c r="E245" i="1"/>
  <c r="E242" i="1"/>
  <c r="E241" i="1"/>
  <c r="E238" i="1"/>
  <c r="E237" i="1"/>
  <c r="E234" i="1"/>
  <c r="E233" i="1"/>
  <c r="E230" i="1"/>
  <c r="E229" i="1"/>
  <c r="E226" i="1"/>
  <c r="E225" i="1"/>
  <c r="E218" i="1"/>
  <c r="E217" i="1"/>
  <c r="E214" i="1"/>
  <c r="E213" i="1"/>
  <c r="E210" i="1"/>
  <c r="E209" i="1"/>
  <c r="E206" i="1"/>
  <c r="E205" i="1"/>
  <c r="E202" i="1"/>
  <c r="E201" i="1"/>
  <c r="E198" i="1"/>
  <c r="E197" i="1"/>
  <c r="E194" i="1"/>
  <c r="E193" i="1"/>
  <c r="E190" i="1"/>
  <c r="E189" i="1"/>
  <c r="E182" i="1"/>
  <c r="E181" i="1"/>
  <c r="E178" i="1"/>
  <c r="E177" i="1"/>
  <c r="E174" i="1"/>
  <c r="E173" i="1"/>
  <c r="E170" i="1"/>
  <c r="E169" i="1"/>
  <c r="E166" i="1"/>
  <c r="E165" i="1"/>
  <c r="E162" i="1" l="1"/>
  <c r="E161" i="1"/>
  <c r="E158" i="1"/>
  <c r="E157" i="1"/>
  <c r="E154" i="1"/>
  <c r="E153" i="1"/>
  <c r="E150" i="1"/>
  <c r="E149" i="1"/>
  <c r="E146" i="1"/>
  <c r="E145" i="1"/>
  <c r="E142" i="1"/>
  <c r="E141" i="1"/>
  <c r="E138" i="1"/>
  <c r="E137" i="1"/>
  <c r="E134" i="1"/>
  <c r="E133" i="1"/>
  <c r="E130" i="1"/>
  <c r="E129" i="1"/>
  <c r="E126" i="1"/>
  <c r="E125" i="1"/>
  <c r="E122" i="1"/>
  <c r="E121" i="1"/>
  <c r="E118" i="1"/>
  <c r="E117" i="1"/>
  <c r="E114" i="1"/>
  <c r="E113" i="1"/>
  <c r="E110" i="1"/>
  <c r="E109" i="1"/>
  <c r="E106" i="1"/>
  <c r="E105" i="1"/>
  <c r="E102" i="1"/>
  <c r="E101" i="1"/>
  <c r="E98" i="1"/>
  <c r="E97" i="1"/>
  <c r="E94" i="1"/>
  <c r="E93" i="1"/>
  <c r="E90" i="1"/>
  <c r="E89" i="1"/>
  <c r="E86" i="1"/>
  <c r="E85" i="1"/>
  <c r="E82" i="1"/>
  <c r="E81" i="1"/>
  <c r="E78" i="1"/>
  <c r="E77" i="1"/>
  <c r="E74" i="1"/>
  <c r="E73" i="1"/>
  <c r="E70" i="1"/>
  <c r="E69" i="1"/>
  <c r="E66" i="1"/>
  <c r="E65" i="1"/>
  <c r="E62" i="1"/>
  <c r="E61" i="1"/>
  <c r="E58" i="1"/>
  <c r="E57" i="1"/>
  <c r="E54" i="1" l="1"/>
  <c r="E53" i="1"/>
  <c r="E50" i="1"/>
  <c r="E49" i="1"/>
  <c r="E46" i="1"/>
  <c r="E45" i="1"/>
  <c r="E42" i="1"/>
  <c r="E41" i="1"/>
  <c r="E38" i="1"/>
  <c r="E37" i="1"/>
  <c r="E34" i="1"/>
  <c r="E33" i="1"/>
  <c r="E30" i="1"/>
  <c r="E29" i="1"/>
  <c r="E26" i="1"/>
  <c r="E25" i="1"/>
  <c r="E22" i="1"/>
  <c r="E21" i="1"/>
  <c r="E17" i="1"/>
  <c r="E16" i="1"/>
  <c r="E14" i="1"/>
  <c r="E13" i="1"/>
  <c r="E9" i="1"/>
  <c r="E8" i="1"/>
  <c r="E7" i="1"/>
  <c r="H5" i="1" l="1"/>
</calcChain>
</file>

<file path=xl/sharedStrings.xml><?xml version="1.0" encoding="utf-8"?>
<sst xmlns="http://schemas.openxmlformats.org/spreadsheetml/2006/main" count="760" uniqueCount="82">
  <si>
    <t>Template อัตราค่าบริการ CCC</t>
  </si>
  <si>
    <t>บริการของ CCC</t>
  </si>
  <si>
    <t>SLA</t>
  </si>
  <si>
    <t>Scenario</t>
  </si>
  <si>
    <t>Volume</t>
  </si>
  <si>
    <t>หน่วย</t>
  </si>
  <si>
    <t>อัตราค่าบริการ
(ไม่รวม VAT)</t>
  </si>
  <si>
    <t>อัตราค่าบริการ
(รวม VAT 7%)</t>
  </si>
  <si>
    <t xml:space="preserve">ฝาก-ถอน ธนบัตรกับ ธปท. (Sorted note)
</t>
  </si>
  <si>
    <t>บาท / เดือน</t>
  </si>
  <si>
    <t>นับคัดธนบัตร</t>
  </si>
  <si>
    <r>
      <rPr>
        <u/>
        <sz val="12"/>
        <color theme="1"/>
        <rFont val="DB Helvethaica X 55 Regular"/>
      </rPr>
      <t>ธนบัตร Unsort</t>
    </r>
    <r>
      <rPr>
        <sz val="12"/>
        <color theme="1"/>
        <rFont val="DB Helvethaica X 55 Regular"/>
      </rPr>
      <t xml:space="preserve">
 - ธนบัตรชนิดราคา 1000  500 100 บาท ที่รับเข้าภายใน 20.00 น. ดำเนินการแล้วเสร็จภายใน 04.00 น. และปรับปรุงรายการเงินสดขาด-เกิน แล้วเสร็จภายใน 12.00 น. ของวันทำการถัดไป  
 - ธนบัตรชนิดราคา 50 20 บาท ที่รับเข้าภายใน 20.00 น. ดำเนินการแล้วเสร็จภายใน 12.00 น. และปรับปรุงรายการเงินสดขาด-เกิน แล้วเสร็จภายใน 14.00 น. ของวันทำการถัดไป 
 - กรณีปริมาณธนบัตรรับฝากมากกว่า 850 มัด ที่รับเข้าภายใน 20.00 น. ดำเนินการแล้วเสร็จภายใน 16.00 น. ของวันทำการถัดไป</t>
    </r>
  </si>
  <si>
    <t xml:space="preserve">Only BOT </t>
  </si>
  <si>
    <t>มัด/เดือน</t>
  </si>
  <si>
    <t>บาท / มัด</t>
  </si>
  <si>
    <t>BOT+CB 100%</t>
  </si>
  <si>
    <r>
      <rPr>
        <u/>
        <sz val="12"/>
        <color theme="1"/>
        <rFont val="DB Helvethaica X 55 Regular"/>
      </rPr>
      <t>ธนบัตร Unfit</t>
    </r>
    <r>
      <rPr>
        <sz val="12"/>
        <color theme="1"/>
        <rFont val="DB Helvethaica X 55 Regular"/>
      </rPr>
      <t xml:space="preserve">
 - ธนบัตรชนิดราคา 1000  500 100 บาท ดำเนินการแล้วเสร็จภายใน 15 วัน
 - ธนบัตรชนิดราคา 100 บาท ดำเนินการแล้วเสร็จภายใน 20 วัน
 - ธนบัตรชนิดราคา 50 20 บาท ดำเนินการแล้วเสร็จภายใน 25 วัน</t>
    </r>
  </si>
  <si>
    <t>จัดเตรียมและบรรจุเงินสาขา</t>
  </si>
  <si>
    <t xml:space="preserve">ผู้ใช้บริการส่งคำสั่งภายใน 18.00 น. และผู้ให้บริการดำเนินการเสร็จภายใน 6.00 น. ของวันถัดไป </t>
  </si>
  <si>
    <t>Drop/เดือน</t>
  </si>
  <si>
    <t>บาท / Drop</t>
  </si>
  <si>
    <t>CB 100%</t>
  </si>
  <si>
    <t xml:space="preserve">1) การบรรจุกล่อง
- รอบปกติ : ผู้ใช้บริการส่งคำสั่งภายในเวลา 18.00 น. ของวันทำการก่อนหน้า (D-1) 
และผู้ให้บริการดำเนินการบรรจุเงินเสร็จภายใน 6.00 น. ของวันถัดไป (D)
- รอบพิเศษ : ผู้ใช้บริการส่งคำสั่งภายในเวลา 10.00 น. ของวันทำการ (D) ภายในรัศมี 50 กม.
2) การถอดกล่อง
- รอบปกติ :  ผู้ใช้บริการส่งคำสั่งภายในเวลา 18.00 น. ของวันทำการก่อนหน้า (D-1) และผู้ให้บริการตรวจนับและจัดทำรายงานแล้วเสร็จภายใน 21.00 น. ของวันทำการ (D)
- รอบพิเศษ : ผู้ใช้บริการส่งคำสั่งภายในเวลา 10.00 น. ของวันทำการ (D) ภายในรัศมี 50 กม. ผู้ให้บริการตรวจนับและจัดทำรายงานแล้วเสร็จภายในวันทำการ (D)
</t>
  </si>
  <si>
    <t>Cash in Transit สาขา</t>
  </si>
  <si>
    <t>1) เตรียมเงินสาขา : อ้างอิง SLA ข้อ 3
2) ขนส่ง สาขา  : อ้างอิง SLA ข้อ 5</t>
  </si>
  <si>
    <t>1) การบรรจุและถอดกล่อง e-Machine : อ้างอิง SLA ข้อ 4
2) การเติมเงิน e-Machine  : อ้างอิง SLA ข้อ 6</t>
  </si>
  <si>
    <t>งาน Maintenance e-Machine
(1st Line Maintenance / 2nd Line Maintenance / Preventive Maintenance )</t>
  </si>
  <si>
    <t>บาท / ครั้ง</t>
  </si>
  <si>
    <t>งาน Maintenance e-Machine 
(2nd Line Maintenance)</t>
  </si>
  <si>
    <r>
      <t xml:space="preserve">2) Second line maintenance (2nd) : การดูแล แก้ไขเครื่อง e-machine และ/หรือ อำนวยความสะดวกให้ช่างเทคนิคที่เข้าซ่อมเครื่อง e-Machine 
นิยาม : Second line maintenance (2nd)  หมายถึง บริการแก้ไขความขัดข้องที่นอกเหนือจาก first line maintenance และมีความจำเป็นต้องใช้บริการจาก service provider </t>
    </r>
    <r>
      <rPr>
        <i/>
        <sz val="12"/>
        <rFont val="DB Helvethaica X 55 Regular"/>
      </rPr>
      <t>SLA อ้างอิง ข้อ 1) First line Maintenance</t>
    </r>
  </si>
  <si>
    <t>การบำรุงรักษาเชิงป้องกัน 
(Preventive Maintenance)</t>
  </si>
  <si>
    <t xml:space="preserve">3) การบำรุงรักษาเชิงป้องกัน (Preventive Maintenance: PM) 
 ผู้ให้บริการต้องจัดทำแผนการบำรุงรักษาเชิงป้องกันสำหรับเครื่อง e-Machine ของผู้ใช้บริการล่วงหน้า เป็นรายเดือน และแจ้งให้ผู้ใช้บริการทราบ โดยผู้ให้บริการต้องดำเนินการ PM เครื่อง e-Machine ให้แล้วเสร็จภายใน 2-4 ชม. ทั้งนี้ ให้เป็นไปตามความตกลงระหว่างผู้ให้บริการและผู้ใช้บริการ </t>
  </si>
  <si>
    <t>งานให้บริการตรวจนับ จัดเก็บ และคัดแยกเหรียญกษาปณ์ (ชนิดราคา 1 บาท / 2 บาท 5 บาท และ 10 บาท)</t>
  </si>
  <si>
    <t>ถุง/เดือน</t>
  </si>
  <si>
    <t>บาท / ถุง</t>
  </si>
  <si>
    <t>งานให้บริการขนส่งเหรียญกษาปณ์ไปแลกค่าที่
กรมธนารักษ์</t>
  </si>
  <si>
    <t>ขนส่งไปกรมธนารักษ์</t>
  </si>
  <si>
    <t>รอบ/เดือน</t>
  </si>
  <si>
    <t xml:space="preserve">งานให้บริการจัดเก็บเงินตราต่างประเทศ </t>
  </si>
  <si>
    <t xml:space="preserve">ผู้ใช้บริการส่งคำสั่งนำส่งธนบัตรต่างประเทศ พร้อมกับคำสั่งนำส่งธนบัตรสกุลบาท ภายในเวลา 18.00 น. ของวันทำการก่อนหน้า </t>
  </si>
  <si>
    <t>ล้านบาท/เดือน</t>
  </si>
  <si>
    <t>บาท / 1 ล้านบาท / เดือน</t>
  </si>
  <si>
    <t>งานให้บริการขนส่งสลากกินแบ่งรัฐบาลและ
เงินตราต่างประเทศ</t>
  </si>
  <si>
    <t xml:space="preserve">	ผู้ใช้บริการจะแจ้งความต้องการขนส่งสลากกินแบ่งรัฐบาลและเงินตราต่างประเทศให้ผู้ให้บริการทราบล่วงหน้า ภายในเวลา 18.00 น. ของวันทำการก่อนวันที่ขนส่ง</t>
  </si>
  <si>
    <t xml:space="preserve">ขนส่งไปสำนักงานใหญ่ของผู้ใช้บริการ </t>
  </si>
  <si>
    <t>บรรจุและถอดกล่อง e-Machine</t>
  </si>
  <si>
    <t>Prospective volume</t>
  </si>
  <si>
    <t>ผู้ใช้บริการเป็นผู้ติดต่อกรมธนารักษ์ในการขอแลกเหรียญกษาปณ์ และส่งคำสั่งล่วงหน้าให้
ผู้ให้บริการภายใต้เงื่อนไขการให้บริการ ดังนี้
1) การขอแลกเหรียญกษาปณ์กับกรมธนารักษ์ : ผู้ใช้บริการจะต้องส่งคำสั่งภายในเวลา 15.00 น. ของวันทำการก่อนหน้า 
2) การแลกมูลค่า (เกลี่ยเหรียญ) หรือแลกมูลค่าเหรียญกษาปณ์ชำรุด : ผู้ใช้บริการจะต้องส่งคำสั่งล่วงหน้า 5 วันทำการ</t>
  </si>
  <si>
    <t xml:space="preserve"> - งานฝาก :  ต้องนำเงินเข้า CA สำหรับเงินที่มาถึงภายในเวลา 16.00 น.
 - งานถอน : ธพ. เบิกธนบัตรจาก ธปท. ภายในเวลา 15.30 น.ของวันทำการนั้น</t>
  </si>
  <si>
    <t>Cash in Transit e-Machine</t>
  </si>
  <si>
    <t>งานให้บริการสาขา (Full service)</t>
  </si>
  <si>
    <t>งานให้บริการ e-Machine (Full service)</t>
  </si>
  <si>
    <t>บาท / รอบ</t>
  </si>
  <si>
    <t>บาท /  รอบ</t>
  </si>
  <si>
    <t xml:space="preserve">ขนส่งกลับศูนย์เงินสดกลาง สุราษฎร์ธานี </t>
  </si>
  <si>
    <t>Tier 2:  ขนส่งในจังหวัด กระบี่ (เกาะลันตา) ชุมพร (อ.ท่าแซะ อ.ปะทิว และ อ.เมืองชุมพร) นครศรีธรรมราช (อ.จุฬาภรณ์ อ.ชะอวด อ.เฉลิมพระเกียรติ อ.เชียรใหญ่ อ.บางขัน อ.ปากพนัง อ.ลานสกา อ.พระพรหม อ.หัวไทร และ อ.ร่อนพิบูลย์) และระนอง (ไม่รวมเกาะ)</t>
  </si>
  <si>
    <t>Tier 3: ขนส่งในจังหวัด ประจวบคีรีขันธ์ (อ.ทับสะแก อ.บางสะพาน และ อ.บางสะพานน้อย)</t>
  </si>
  <si>
    <t>Tier เกาะ : ขนส่งใน เกาะสมุย จังหวัด สุราษฎร์ธานี</t>
  </si>
  <si>
    <t>Tier เกาะ : ขนส่งใน เกาะพะงัน จังหวัด สุราษฎร์ธานี</t>
  </si>
  <si>
    <t>Tier เกาะ : ขนส่งใน เกาะเต่า จังหวัด สุราษฎร์ธานี</t>
  </si>
  <si>
    <t>Tier เกาะ : ขนส่งใน หาดไร่เลย์ จังหวัด กระบี่</t>
  </si>
  <si>
    <t>Tier เกาะ : ขนส่งใน เกาะมุก จังหวัด กระบี่</t>
  </si>
  <si>
    <t>Tier เกาะ : ขนส่งใน เกาะพยาม จังหวัด ระนอง</t>
  </si>
  <si>
    <t>ครั้ง /เดือน</t>
  </si>
  <si>
    <t>Tier 1:  บริการในจังหวัด สุราษฎร์ธานี  (ไม่รวมเกาะ) กระบี่ (ไม่รวมพื้นที่ Tier 2 และเกาะ) ชุมพร (ไม่รวมพื้นที่ Tier 2) และนครศรีธรรมราช (ไม่รวมพื้นที่ Tier 2)</t>
  </si>
  <si>
    <t>Tier 3: บริการในจังหวัด ประจวบคีรีขันธ์ (อ.ทับสะแก อ.บางสะพาน และ อ.บางสะพานน้อย)</t>
  </si>
  <si>
    <t>Tier เกาะ : บริการใน เกาะสมุย จังหวัด สุราษฎร์ธานี</t>
  </si>
  <si>
    <t>Tier เกาะ : บริการใน เกาะพะงัน จังหวัด สุราษฎร์ธานี</t>
  </si>
  <si>
    <t>Tier เกาะ : บริการใน เกาะเต่า จังหวัด สุราษฎร์ธานี</t>
  </si>
  <si>
    <t>Tier เกาะ : บริการใน เกาะพยาม จังหวัด ระนอง</t>
  </si>
  <si>
    <t>Tier เกาะ : บริการใน หาดไร่เลย์ จังหวัด กระบี่</t>
  </si>
  <si>
    <t>Tier เกาะ : บริการใน เกาะมุก จังหวัด กระบี่</t>
  </si>
  <si>
    <t>หมายเหตุ:    1)  ขอบเขตพื้นที่ให้บริการงานขนส่งของ CCC สุราษฎร์ธานี ไม่รวม อำเภอ กุยบุรี ปราณบุรี เมืองประจวบคีรีขันธ์ สามร้อยยอด และ หัวหิน ของจังหวัดประจวบคีรีขันธ์
                      2)  Drop สาขา คือ การขนส่งจาก CCC ไปสาขา หรือ ขนส่งจากสาขา กลับมาที่  CCC กรณีมีการขนส่งเงินจาก CCC ไปสาขา และมีการรับเงินจากสาขากับมาที่ ศงส. ให้นับเป็น 2 Drop
                      3)   Drop e-Machine คือ การไปเติมงานที่ e-Machine และการถอดกล่องกลับมาที่ี่ CCC กรณีมีการไปเติมงานที่ e-Machine และการถอดกล่องกลับมาที่ี่ CCC ให้นับเป็น 1 Drop</t>
  </si>
  <si>
    <r>
      <t xml:space="preserve"> - ผู้ให้บริการนำส่งเงินให้สาขาของผู้ใช้บริการภายในเวลาที่ตกลงร่วมกันกับธนาคารสมาชิกผู้ใช้บริการ
 - ผู้ให้บริการรับเงินจากสาขาของผู้ใช้บริการภายในเวลาที่สาขาปิดแล้วไม่เกิน 30 นาที </t>
    </r>
    <r>
      <rPr>
        <i/>
        <sz val="12"/>
        <rFont val="DB Helvethaica X 55 Regular"/>
      </rPr>
      <t>ยกเว้น</t>
    </r>
    <r>
      <rPr>
        <sz val="12"/>
        <rFont val="DB Helvethaica X 55 Regular"/>
      </rPr>
      <t xml:space="preserve">  กรณีสาขาที่ให้บริการบนเกาะ ผู้ให้บริการรับเงินจากสาขาธนาคารสมาชิกผู้ใช้บริการภายในเวลา 14.00 น.
</t>
    </r>
    <r>
      <rPr>
        <i/>
        <u/>
        <sz val="12"/>
        <rFont val="DB Helvethaica X 55 Regular"/>
      </rPr>
      <t>หมายเหตุ</t>
    </r>
    <r>
      <rPr>
        <i/>
        <sz val="12"/>
        <rFont val="DB Helvethaica X 55 Regular"/>
      </rPr>
      <t xml:space="preserve"> : 
1. ขนเหรียญไม่เกิน 20,000 บาท / drop 
2. รวมการขนซองธนบัตรชำรุด และธนบัตรต่างประเทศจากสาขาด้วย</t>
    </r>
  </si>
  <si>
    <t xml:space="preserve"> - รอบปกติ :  สำหรับการให้บริการในพื้นที่ที่ไม่ไช่เกาะ การบรรจุและเปลี่ยนกล่องเงิน/ การเติมเงิน/ การเก็บกล่องเงิน เครื่อง e-machine ของรถขนส่งเงินให้แล้วเสร็จภายใน 18.00 น. ของวันทำการ (D) 
 - รอบปกติ :  สำหรับการให้บริการในพื้นที่บนเกาะ  การบรรจุและเปลี่ยนกล่องเงิน/ การเติมเงิน/ การเก็บกล่องเงิน เครื่อง e-machine ของรถขนส่งเงินให้แล้วเสร็จภายใน 14.00 น. ของวันทำการ (D) </t>
  </si>
  <si>
    <t>Tier 2:  บริการในจังหวัด กระบี่ (เกาะลันตา) ชุมพร (อ.ท่าแซะ อ.ปะทิว และ อ.เมืองชุมพร) นครศรีธรรมราช (อ.จุฬาภรณ์ อ.ชะอวด อ.เฉลิมพระเกียรติ อ.เชียรใหญ่ อ.บางขัน อ.ปากพนัง อ.ลานสกา อ.พระพรหม อ.หัวไทร และ อ.ร่อนพิบูลย์) และระนอง (ไม่รวมเกาะ)</t>
  </si>
  <si>
    <t>Tier 1:  ขนส่งในจังหวัด สุราษฎร์ธานี  (ไม่รวมเกาะ) กระบี่ (ไม่รวมพื้นที่ Tier 2 และเกาะ) ชุมพร (ไม่รวมพื้นที่ Tier 2) และนครศรีธรรมราช (ไม่รวมพื้นที่ Tier 2)</t>
  </si>
  <si>
    <t>Tier 2:  บริการในจังหวัด กระบี่ (เกาะลันตา) ชุมพร (อ.ท่าแซะ อ.ปะทิว และ อ.เมืองชุมพร) นครศรีธรรมราช (อ.จุฬาภรณ์ 
อ.ชะอวด อ.เฉลิมพระเกียรติ อ.เชียรใหญ่ อ.บางขัน อ.ปากพนัง อ.ลานสกา อ.พระพรหม อ.หัวไทร และ อ.ร่อนพิบูลย์) และระนอง (ไม่รวมเกาะ)</t>
  </si>
  <si>
    <t>Tier 2:  บริการในจังหวัด กระบี่ (เกาะลันตา) ชุมพร (อ.ท่าแซะ อ.ปะทิว และ อ.เมืองชุมพร) นครศรีธรรมราช (อ.จุฬาภรณ์
 อ.ชะอวด อ.เฉลิมพระเกียรติ อ.เชียรใหญ่ อ.บางขัน อ.ปากพนัง อ.ลานสกา อ.พระพรหม อ.หัวไทร และ อ.ร่อนพิบูลย์) และระนอง (ไม่รวมเกาะ)</t>
  </si>
  <si>
    <t>เอกสารแนบ 12 - Template เสนออัตราค่าบริการ CCC สุราษฎร์ธานี</t>
  </si>
  <si>
    <r>
      <t xml:space="preserve">การให้บริการพื้นที่เกาะ
</t>
    </r>
    <r>
      <rPr>
        <sz val="12"/>
        <color theme="1"/>
        <rFont val="DB Helvethaica X 55 Regular"/>
      </rPr>
      <t xml:space="preserve">หมายเหตุ :  
1. กรณีในรอบที่ 2 ผู้ใช้บริการต้องการรับบริการเครื่อง e-Machine ที่มีระยะทางเกิน 50 กม. ผู้ใช้บริการจะทำความตกลงกับผู้ให้บริการเป็นรายกรณี 
2. ข้อตกลงการให้บริการเบื้องต้นนี้ อยู่ภายใต้การใช้บริการเครื่อง e-Machine 100% </t>
    </r>
  </si>
  <si>
    <r>
      <t xml:space="preserve">1) First line maintenance (1st) : การแก้ไขเครื่อง e-machine เบื้องต้น 
นิยาม : First line maintenance (1st) หมายถึง บริการแก้ไขความขัดข้องเบื้องต้น ที่ไม่จำเป็นต้องใช้บริการจาก service provider ได้แก่ การเติมกระดาษ Slip , ธนบัตร กระดาษ Slip บัตรพลาสติก สมุดบัญชี ติดในเครื่อง , การแก้ไขปัญหาเครื่องจากความขัดข้องของ hardware software network และ ระบบไฟฟ้า 
</t>
    </r>
    <r>
      <rPr>
        <u/>
        <sz val="12"/>
        <color theme="1"/>
        <rFont val="DB Helvethaica X 55 Regular"/>
      </rPr>
      <t xml:space="preserve">การให้บริการพื้นที่ที่ไม่ใช่เกาะ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</si>
</sst>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87" formatCode="_(* #,##0.00_);_(* \(#,##0.00\);_(* &quot;-&quot;??_);_(@_)"/>
    <numFmt numFmtId="188" formatCode="_-* #,##0_-;\-* #,##0_-;_-* &quot;-&quot;??_-;_-@_-"/>
    <numFmt numFmtId="189" formatCode="_(* #,##0_);_(* \(#,##0\);_(* &quot;-&quot;??_);_(@_)"/>
  </numFmts>
  <fonts count="1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2"/>
      <color theme="1"/>
      <name val="DB Helvethaica X 55 Regular"/>
    </font>
    <font>
      <sz val="12"/>
      <color theme="1"/>
      <name val="DB Helvethaica X 55 Regular"/>
    </font>
    <font>
      <sz val="12"/>
      <color rgb="FFC00000"/>
      <name val="DB Helvethaica X 55 Regular"/>
    </font>
    <font>
      <b/>
      <sz val="12"/>
      <name val="DB Helvethaica X 55 Regular"/>
    </font>
    <font>
      <sz val="12"/>
      <name val="DB Helvethaica X 55 Regular"/>
    </font>
    <font>
      <u/>
      <sz val="12"/>
      <color theme="1"/>
      <name val="DB Helvethaica X 55 Regular"/>
    </font>
    <font>
      <sz val="12"/>
      <color theme="4"/>
      <name val="DB Helvethaica X 55 Regular"/>
    </font>
    <font>
      <sz val="12"/>
      <color theme="5"/>
      <name val="DB Helvethaica X 55 Regular"/>
    </font>
    <font>
      <u/>
      <sz val="12"/>
      <color theme="0" tint="-4.9989318521683403E-2"/>
      <name val="DB Helvethaica X 55 Regular"/>
    </font>
    <font>
      <i/>
      <sz val="12"/>
      <name val="DB Helvethaica X 55 Regular"/>
    </font>
    <font>
      <u/>
      <sz val="12"/>
      <name val="DB Helvethaica X 55 Regular"/>
    </font>
    <font>
      <i/>
      <u/>
      <sz val="12"/>
      <name val="DB Helvethaica X 55 Regula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184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2" fillId="3" borderId="3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left" vertical="top"/>
    </xf>
    <xf numFmtId="0" fontId="5" fillId="3" borderId="2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/>
    </xf>
    <xf numFmtId="0" fontId="6" fillId="3" borderId="6" xfId="0" applyFont="1" applyFill="1" applyBorder="1" applyAlignment="1">
      <alignment horizontal="left" vertical="top"/>
    </xf>
    <xf numFmtId="188" fontId="4" fillId="3" borderId="7" xfId="1" applyNumberFormat="1" applyFont="1" applyFill="1" applyBorder="1" applyAlignment="1">
      <alignment horizontal="center" vertical="top"/>
    </xf>
    <xf numFmtId="188" fontId="3" fillId="3" borderId="5" xfId="1" applyNumberFormat="1" applyFont="1" applyFill="1" applyBorder="1" applyAlignment="1">
      <alignment horizontal="center" vertical="top"/>
    </xf>
    <xf numFmtId="0" fontId="3" fillId="3" borderId="8" xfId="0" applyFont="1" applyFill="1" applyBorder="1" applyAlignment="1">
      <alignment vertical="top"/>
    </xf>
    <xf numFmtId="0" fontId="3" fillId="0" borderId="5" xfId="0" applyFont="1" applyBorder="1" applyAlignment="1">
      <alignment horizontal="center" vertical="top"/>
    </xf>
    <xf numFmtId="0" fontId="6" fillId="3" borderId="9" xfId="0" applyFont="1" applyFill="1" applyBorder="1" applyAlignment="1">
      <alignment horizontal="center" vertical="top"/>
    </xf>
    <xf numFmtId="0" fontId="6" fillId="4" borderId="9" xfId="0" applyFont="1" applyFill="1" applyBorder="1" applyAlignment="1">
      <alignment horizontal="left" vertical="top"/>
    </xf>
    <xf numFmtId="188" fontId="4" fillId="4" borderId="0" xfId="1" applyNumberFormat="1" applyFont="1" applyFill="1" applyBorder="1" applyAlignment="1">
      <alignment horizontal="center" vertical="top"/>
    </xf>
    <xf numFmtId="188" fontId="3" fillId="4" borderId="11" xfId="1" applyNumberFormat="1" applyFont="1" applyFill="1" applyBorder="1" applyAlignment="1">
      <alignment horizontal="center" vertical="top"/>
    </xf>
    <xf numFmtId="189" fontId="3" fillId="4" borderId="10" xfId="1" applyNumberFormat="1" applyFont="1" applyFill="1" applyBorder="1" applyAlignment="1">
      <alignment vertical="top"/>
    </xf>
    <xf numFmtId="188" fontId="3" fillId="4" borderId="10" xfId="0" applyNumberFormat="1" applyFont="1" applyFill="1" applyBorder="1" applyAlignment="1">
      <alignment vertical="top"/>
    </xf>
    <xf numFmtId="0" fontId="3" fillId="4" borderId="11" xfId="0" applyFont="1" applyFill="1" applyBorder="1" applyAlignment="1">
      <alignment horizontal="center" vertical="top"/>
    </xf>
    <xf numFmtId="0" fontId="6" fillId="3" borderId="12" xfId="0" applyFont="1" applyFill="1" applyBorder="1" applyAlignment="1">
      <alignment horizontal="left" vertical="top"/>
    </xf>
    <xf numFmtId="188" fontId="4" fillId="3" borderId="13" xfId="1" applyNumberFormat="1" applyFont="1" applyFill="1" applyBorder="1" applyAlignment="1">
      <alignment horizontal="right" vertical="top"/>
    </xf>
    <xf numFmtId="188" fontId="3" fillId="3" borderId="15" xfId="1" applyNumberFormat="1" applyFont="1" applyFill="1" applyBorder="1" applyAlignment="1">
      <alignment horizontal="center" vertical="top"/>
    </xf>
    <xf numFmtId="0" fontId="3" fillId="3" borderId="10" xfId="0" applyFont="1" applyFill="1" applyBorder="1" applyAlignment="1">
      <alignment vertical="top"/>
    </xf>
    <xf numFmtId="0" fontId="3" fillId="3" borderId="14" xfId="0" applyFont="1" applyFill="1" applyBorder="1" applyAlignment="1">
      <alignment vertical="top"/>
    </xf>
    <xf numFmtId="0" fontId="3" fillId="0" borderId="15" xfId="0" applyFont="1" applyBorder="1" applyAlignment="1">
      <alignment horizontal="center" vertical="top"/>
    </xf>
    <xf numFmtId="188" fontId="6" fillId="0" borderId="0" xfId="1" applyNumberFormat="1" applyFont="1" applyFill="1" applyBorder="1" applyAlignment="1">
      <alignment horizontal="center" vertical="top"/>
    </xf>
    <xf numFmtId="188" fontId="6" fillId="3" borderId="11" xfId="1" applyNumberFormat="1" applyFont="1" applyFill="1" applyBorder="1" applyAlignment="1">
      <alignment horizontal="center" vertical="top"/>
    </xf>
    <xf numFmtId="0" fontId="3" fillId="3" borderId="11" xfId="0" applyFont="1" applyFill="1" applyBorder="1" applyAlignment="1">
      <alignment vertical="top"/>
    </xf>
    <xf numFmtId="0" fontId="3" fillId="0" borderId="11" xfId="0" applyFont="1" applyBorder="1" applyAlignment="1">
      <alignment horizontal="center" vertical="top"/>
    </xf>
    <xf numFmtId="0" fontId="6" fillId="3" borderId="11" xfId="0" applyFont="1" applyFill="1" applyBorder="1" applyAlignment="1">
      <alignment horizontal="left" vertical="top"/>
    </xf>
    <xf numFmtId="188" fontId="6" fillId="4" borderId="0" xfId="1" applyNumberFormat="1" applyFont="1" applyFill="1" applyBorder="1" applyAlignment="1">
      <alignment horizontal="center" vertical="top"/>
    </xf>
    <xf numFmtId="188" fontId="6" fillId="4" borderId="11" xfId="1" applyNumberFormat="1" applyFont="1" applyFill="1" applyBorder="1" applyAlignment="1">
      <alignment horizontal="center" vertical="top"/>
    </xf>
    <xf numFmtId="0" fontId="3" fillId="4" borderId="10" xfId="0" applyFont="1" applyFill="1" applyBorder="1" applyAlignment="1">
      <alignment vertical="top"/>
    </xf>
    <xf numFmtId="0" fontId="3" fillId="4" borderId="11" xfId="0" applyFont="1" applyFill="1" applyBorder="1" applyAlignment="1">
      <alignment vertical="top"/>
    </xf>
    <xf numFmtId="0" fontId="6" fillId="3" borderId="9" xfId="0" applyFont="1" applyFill="1" applyBorder="1" applyAlignment="1">
      <alignment horizontal="left" vertical="top"/>
    </xf>
    <xf numFmtId="0" fontId="3" fillId="3" borderId="11" xfId="0" applyFont="1" applyFill="1" applyBorder="1" applyAlignment="1">
      <alignment horizontal="center" vertical="top"/>
    </xf>
    <xf numFmtId="0" fontId="3" fillId="0" borderId="10" xfId="0" applyFont="1" applyBorder="1" applyAlignment="1">
      <alignment vertical="top" wrapText="1"/>
    </xf>
    <xf numFmtId="188" fontId="6" fillId="3" borderId="7" xfId="1" applyNumberFormat="1" applyFont="1" applyFill="1" applyBorder="1" applyAlignment="1">
      <alignment horizontal="center" vertical="top"/>
    </xf>
    <xf numFmtId="188" fontId="6" fillId="3" borderId="5" xfId="1" applyNumberFormat="1" applyFont="1" applyFill="1" applyBorder="1" applyAlignment="1">
      <alignment horizontal="center" vertical="top"/>
    </xf>
    <xf numFmtId="0" fontId="8" fillId="3" borderId="8" xfId="0" applyFont="1" applyFill="1" applyBorder="1" applyAlignment="1">
      <alignment vertical="top"/>
    </xf>
    <xf numFmtId="0" fontId="8" fillId="3" borderId="5" xfId="0" applyFont="1" applyFill="1" applyBorder="1" applyAlignment="1">
      <alignment vertical="top"/>
    </xf>
    <xf numFmtId="0" fontId="8" fillId="4" borderId="10" xfId="0" applyFont="1" applyFill="1" applyBorder="1" applyAlignment="1">
      <alignment vertical="top"/>
    </xf>
    <xf numFmtId="0" fontId="8" fillId="4" borderId="11" xfId="0" applyFont="1" applyFill="1" applyBorder="1" applyAlignment="1">
      <alignment vertical="top"/>
    </xf>
    <xf numFmtId="188" fontId="6" fillId="0" borderId="13" xfId="1" applyNumberFormat="1" applyFont="1" applyFill="1" applyBorder="1" applyAlignment="1">
      <alignment horizontal="center" vertical="top"/>
    </xf>
    <xf numFmtId="188" fontId="6" fillId="3" borderId="15" xfId="1" applyNumberFormat="1" applyFont="1" applyFill="1" applyBorder="1" applyAlignment="1">
      <alignment horizontal="center" vertical="top"/>
    </xf>
    <xf numFmtId="0" fontId="8" fillId="3" borderId="14" xfId="0" applyFont="1" applyFill="1" applyBorder="1" applyAlignment="1">
      <alignment vertical="top"/>
    </xf>
    <xf numFmtId="0" fontId="8" fillId="3" borderId="15" xfId="0" applyFont="1" applyFill="1" applyBorder="1" applyAlignment="1">
      <alignment vertical="top"/>
    </xf>
    <xf numFmtId="0" fontId="9" fillId="3" borderId="8" xfId="0" applyFont="1" applyFill="1" applyBorder="1" applyAlignment="1">
      <alignment vertical="top"/>
    </xf>
    <xf numFmtId="0" fontId="9" fillId="4" borderId="10" xfId="0" applyFont="1" applyFill="1" applyBorder="1" applyAlignment="1">
      <alignment vertical="top"/>
    </xf>
    <xf numFmtId="0" fontId="9" fillId="5" borderId="10" xfId="0" applyFont="1" applyFill="1" applyBorder="1" applyAlignment="1">
      <alignment vertical="top"/>
    </xf>
    <xf numFmtId="0" fontId="9" fillId="3" borderId="12" xfId="0" applyFont="1" applyFill="1" applyBorder="1" applyAlignment="1">
      <alignment horizontal="left" vertical="top"/>
    </xf>
    <xf numFmtId="188" fontId="9" fillId="0" borderId="13" xfId="1" applyNumberFormat="1" applyFont="1" applyFill="1" applyBorder="1" applyAlignment="1">
      <alignment horizontal="center" vertical="top"/>
    </xf>
    <xf numFmtId="188" fontId="9" fillId="3" borderId="15" xfId="1" applyNumberFormat="1" applyFont="1" applyFill="1" applyBorder="1" applyAlignment="1">
      <alignment horizontal="center" vertical="top"/>
    </xf>
    <xf numFmtId="188" fontId="6" fillId="3" borderId="0" xfId="1" applyNumberFormat="1" applyFont="1" applyFill="1" applyBorder="1" applyAlignment="1">
      <alignment horizontal="center" vertical="top"/>
    </xf>
    <xf numFmtId="0" fontId="8" fillId="3" borderId="11" xfId="0" applyFont="1" applyFill="1" applyBorder="1" applyAlignment="1">
      <alignment vertical="top"/>
    </xf>
    <xf numFmtId="0" fontId="8" fillId="3" borderId="10" xfId="0" applyFont="1" applyFill="1" applyBorder="1" applyAlignment="1">
      <alignment vertical="top"/>
    </xf>
    <xf numFmtId="188" fontId="6" fillId="3" borderId="17" xfId="1" applyNumberFormat="1" applyFont="1" applyFill="1" applyBorder="1" applyAlignment="1">
      <alignment horizontal="center" vertical="top"/>
    </xf>
    <xf numFmtId="0" fontId="8" fillId="3" borderId="17" xfId="0" applyFont="1" applyFill="1" applyBorder="1" applyAlignment="1">
      <alignment vertical="top"/>
    </xf>
    <xf numFmtId="0" fontId="8" fillId="3" borderId="18" xfId="0" applyFont="1" applyFill="1" applyBorder="1" applyAlignment="1">
      <alignment vertical="top"/>
    </xf>
    <xf numFmtId="0" fontId="6" fillId="0" borderId="9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/>
    </xf>
    <xf numFmtId="0" fontId="3" fillId="3" borderId="15" xfId="0" applyFont="1" applyFill="1" applyBorder="1" applyAlignment="1">
      <alignment vertical="top"/>
    </xf>
    <xf numFmtId="0" fontId="3" fillId="3" borderId="15" xfId="0" applyFont="1" applyFill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12" fillId="0" borderId="9" xfId="0" applyFont="1" applyBorder="1" applyAlignment="1">
      <alignment horizontal="left" vertical="top"/>
    </xf>
    <xf numFmtId="188" fontId="6" fillId="0" borderId="11" xfId="1" applyNumberFormat="1" applyFont="1" applyFill="1" applyBorder="1" applyAlignment="1">
      <alignment horizontal="center" vertical="top"/>
    </xf>
    <xf numFmtId="0" fontId="3" fillId="0" borderId="10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6" fillId="0" borderId="11" xfId="0" applyFont="1" applyBorder="1" applyAlignment="1">
      <alignment vertical="top"/>
    </xf>
    <xf numFmtId="0" fontId="6" fillId="0" borderId="15" xfId="0" applyFont="1" applyBorder="1" applyAlignment="1">
      <alignment vertical="top"/>
    </xf>
    <xf numFmtId="0" fontId="6" fillId="0" borderId="5" xfId="0" applyFont="1" applyBorder="1" applyAlignment="1">
      <alignment vertical="top"/>
    </xf>
    <xf numFmtId="0" fontId="9" fillId="3" borderId="14" xfId="0" applyFont="1" applyFill="1" applyBorder="1" applyAlignment="1">
      <alignment vertical="top"/>
    </xf>
    <xf numFmtId="0" fontId="3" fillId="0" borderId="9" xfId="0" applyFont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center" vertical="top"/>
    </xf>
    <xf numFmtId="0" fontId="6" fillId="3" borderId="15" xfId="0" applyFont="1" applyFill="1" applyBorder="1" applyAlignment="1">
      <alignment horizontal="left" vertical="top"/>
    </xf>
    <xf numFmtId="0" fontId="8" fillId="0" borderId="10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6" fillId="3" borderId="0" xfId="0" applyFont="1" applyFill="1" applyAlignment="1">
      <alignment horizontal="left" vertical="top"/>
    </xf>
    <xf numFmtId="0" fontId="3" fillId="0" borderId="10" xfId="0" applyFont="1" applyBorder="1" applyAlignment="1">
      <alignment horizontal="center" vertical="top"/>
    </xf>
    <xf numFmtId="0" fontId="3" fillId="4" borderId="10" xfId="0" applyFont="1" applyFill="1" applyBorder="1" applyAlignment="1">
      <alignment horizontal="center" vertical="top"/>
    </xf>
    <xf numFmtId="0" fontId="3" fillId="0" borderId="18" xfId="0" applyFont="1" applyBorder="1" applyAlignment="1">
      <alignment horizontal="center" vertical="top"/>
    </xf>
    <xf numFmtId="0" fontId="6" fillId="0" borderId="9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top"/>
    </xf>
    <xf numFmtId="0" fontId="6" fillId="4" borderId="11" xfId="0" applyFont="1" applyFill="1" applyBorder="1" applyAlignment="1">
      <alignment horizontal="center" vertical="top"/>
    </xf>
    <xf numFmtId="0" fontId="6" fillId="3" borderId="15" xfId="0" applyFont="1" applyFill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0" fontId="6" fillId="4" borderId="10" xfId="0" applyFont="1" applyFill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0" fontId="6" fillId="3" borderId="14" xfId="0" applyFont="1" applyFill="1" applyBorder="1" applyAlignment="1">
      <alignment horizontal="center" vertical="top"/>
    </xf>
    <xf numFmtId="0" fontId="6" fillId="0" borderId="18" xfId="0" applyFont="1" applyBorder="1" applyAlignment="1">
      <alignment horizontal="center" vertical="top"/>
    </xf>
    <xf numFmtId="0" fontId="6" fillId="3" borderId="13" xfId="0" applyFont="1" applyFill="1" applyBorder="1" applyAlignment="1">
      <alignment horizontal="left" vertical="top"/>
    </xf>
    <xf numFmtId="0" fontId="6" fillId="0" borderId="14" xfId="0" applyFont="1" applyBorder="1" applyAlignment="1">
      <alignment horizontal="center" vertical="top"/>
    </xf>
    <xf numFmtId="0" fontId="6" fillId="0" borderId="10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2" fillId="6" borderId="9" xfId="0" applyFont="1" applyFill="1" applyBorder="1" applyAlignment="1">
      <alignment horizontal="left" vertical="center"/>
    </xf>
    <xf numFmtId="188" fontId="10" fillId="6" borderId="11" xfId="1" applyNumberFormat="1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top"/>
    </xf>
    <xf numFmtId="0" fontId="7" fillId="6" borderId="0" xfId="0" applyFont="1" applyFill="1" applyAlignment="1">
      <alignment horizontal="left" vertical="center"/>
    </xf>
    <xf numFmtId="188" fontId="7" fillId="6" borderId="11" xfId="1" applyNumberFormat="1" applyFont="1" applyFill="1" applyBorder="1" applyAlignment="1">
      <alignment horizontal="center" vertical="center"/>
    </xf>
    <xf numFmtId="0" fontId="3" fillId="6" borderId="0" xfId="0" applyFont="1" applyFill="1" applyAlignment="1">
      <alignment vertical="top"/>
    </xf>
    <xf numFmtId="0" fontId="3" fillId="6" borderId="11" xfId="0" applyFont="1" applyFill="1" applyBorder="1" applyAlignment="1">
      <alignment horizontal="center" vertical="top"/>
    </xf>
    <xf numFmtId="0" fontId="2" fillId="6" borderId="1" xfId="0" applyFont="1" applyFill="1" applyBorder="1" applyAlignment="1">
      <alignment horizontal="left" vertical="center"/>
    </xf>
    <xf numFmtId="0" fontId="7" fillId="6" borderId="2" xfId="0" applyFont="1" applyFill="1" applyBorder="1" applyAlignment="1">
      <alignment horizontal="left" vertical="center"/>
    </xf>
    <xf numFmtId="188" fontId="7" fillId="6" borderId="3" xfId="1" applyNumberFormat="1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vertical="top"/>
    </xf>
    <xf numFmtId="0" fontId="3" fillId="6" borderId="15" xfId="0" applyFont="1" applyFill="1" applyBorder="1" applyAlignment="1">
      <alignment horizontal="center" vertical="top"/>
    </xf>
    <xf numFmtId="0" fontId="2" fillId="6" borderId="6" xfId="0" applyFont="1" applyFill="1" applyBorder="1" applyAlignment="1">
      <alignment horizontal="left" vertical="center"/>
    </xf>
    <xf numFmtId="0" fontId="7" fillId="6" borderId="7" xfId="0" applyFont="1" applyFill="1" applyBorder="1" applyAlignment="1">
      <alignment horizontal="left" vertical="center"/>
    </xf>
    <xf numFmtId="188" fontId="7" fillId="6" borderId="5" xfId="1" applyNumberFormat="1" applyFont="1" applyFill="1" applyBorder="1" applyAlignment="1">
      <alignment horizontal="center" vertical="center"/>
    </xf>
    <xf numFmtId="0" fontId="3" fillId="6" borderId="2" xfId="0" applyFont="1" applyFill="1" applyBorder="1" applyAlignment="1">
      <alignment vertical="top"/>
    </xf>
    <xf numFmtId="0" fontId="3" fillId="6" borderId="3" xfId="0" applyFont="1" applyFill="1" applyBorder="1" applyAlignment="1">
      <alignment horizontal="center" vertical="top"/>
    </xf>
    <xf numFmtId="0" fontId="10" fillId="6" borderId="2" xfId="0" applyFont="1" applyFill="1" applyBorder="1" applyAlignment="1">
      <alignment horizontal="left" vertical="center"/>
    </xf>
    <xf numFmtId="188" fontId="10" fillId="6" borderId="3" xfId="1" applyNumberFormat="1" applyFont="1" applyFill="1" applyBorder="1" applyAlignment="1">
      <alignment horizontal="center" vertical="center"/>
    </xf>
    <xf numFmtId="0" fontId="8" fillId="6" borderId="2" xfId="0" applyFont="1" applyFill="1" applyBorder="1" applyAlignment="1">
      <alignment vertical="top"/>
    </xf>
    <xf numFmtId="0" fontId="8" fillId="6" borderId="3" xfId="0" applyFont="1" applyFill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10" fillId="6" borderId="0" xfId="0" applyFont="1" applyFill="1" applyAlignment="1">
      <alignment horizontal="left" vertical="center"/>
    </xf>
    <xf numFmtId="0" fontId="8" fillId="6" borderId="0" xfId="0" applyFont="1" applyFill="1" applyAlignment="1">
      <alignment vertical="top"/>
    </xf>
    <xf numFmtId="0" fontId="8" fillId="0" borderId="12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/>
    </xf>
    <xf numFmtId="188" fontId="6" fillId="0" borderId="7" xfId="1" applyNumberFormat="1" applyFont="1" applyFill="1" applyBorder="1" applyAlignment="1">
      <alignment horizontal="center" vertical="top"/>
    </xf>
    <xf numFmtId="188" fontId="6" fillId="0" borderId="5" xfId="1" applyNumberFormat="1" applyFont="1" applyFill="1" applyBorder="1" applyAlignment="1">
      <alignment horizontal="center" vertical="top"/>
    </xf>
    <xf numFmtId="0" fontId="3" fillId="0" borderId="8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14" xfId="0" applyFont="1" applyBorder="1" applyAlignment="1">
      <alignment vertical="top" wrapText="1"/>
    </xf>
    <xf numFmtId="0" fontId="7" fillId="0" borderId="10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/>
    </xf>
    <xf numFmtId="0" fontId="6" fillId="3" borderId="6" xfId="0" applyFont="1" applyFill="1" applyBorder="1" applyAlignment="1">
      <alignment horizontal="center" vertical="top"/>
    </xf>
    <xf numFmtId="0" fontId="6" fillId="3" borderId="9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/>
    </xf>
    <xf numFmtId="0" fontId="6" fillId="0" borderId="8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horizontal="left" vertical="top"/>
    </xf>
    <xf numFmtId="0" fontId="6" fillId="3" borderId="15" xfId="0" applyFont="1" applyFill="1" applyBorder="1" applyAlignment="1">
      <alignment horizontal="left" vertical="top"/>
    </xf>
    <xf numFmtId="0" fontId="6" fillId="0" borderId="14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6" fillId="3" borderId="9" xfId="0" applyFont="1" applyFill="1" applyBorder="1" applyAlignment="1">
      <alignment horizontal="left" vertical="top" wrapText="1"/>
    </xf>
    <xf numFmtId="0" fontId="6" fillId="3" borderId="0" xfId="0" applyFont="1" applyFill="1" applyAlignment="1">
      <alignment horizontal="left" vertical="top" wrapText="1"/>
    </xf>
    <xf numFmtId="0" fontId="6" fillId="3" borderId="12" xfId="0" applyFont="1" applyFill="1" applyBorder="1" applyAlignment="1">
      <alignment horizontal="left" vertical="top" wrapText="1"/>
    </xf>
    <xf numFmtId="0" fontId="6" fillId="3" borderId="13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3" xfId="0" applyFont="1" applyFill="1" applyBorder="1" applyAlignment="1">
      <alignment horizontal="center" vertical="top"/>
    </xf>
    <xf numFmtId="0" fontId="6" fillId="3" borderId="7" xfId="0" applyFont="1" applyFill="1" applyBorder="1" applyAlignment="1">
      <alignment horizontal="left" vertical="top" wrapText="1"/>
    </xf>
    <xf numFmtId="0" fontId="6" fillId="3" borderId="0" xfId="0" applyFont="1" applyFill="1" applyAlignment="1">
      <alignment horizontal="left" vertical="top"/>
    </xf>
    <xf numFmtId="0" fontId="6" fillId="3" borderId="13" xfId="0" applyFont="1" applyFill="1" applyBorder="1" applyAlignment="1">
      <alignment horizontal="left" vertical="top"/>
    </xf>
    <xf numFmtId="0" fontId="2" fillId="6" borderId="6" xfId="0" applyFont="1" applyFill="1" applyBorder="1" applyAlignment="1">
      <alignment horizontal="left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2" fillId="6" borderId="0" xfId="0" applyFont="1" applyFill="1" applyAlignment="1">
      <alignment horizontal="left" vertical="center" wrapText="1"/>
    </xf>
    <xf numFmtId="0" fontId="2" fillId="6" borderId="1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</cellXfs>
  <cellStyles count="2">
    <cellStyle name="Comma 2" xfId="1" xr:uid="{A502E1A5-133E-4835-AAAD-3710ED6C1BC6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123009</xdr:colOff>
      <xdr:row>165</xdr:row>
      <xdr:rowOff>124096</xdr:rowOff>
    </xdr:from>
    <xdr:to>
      <xdr:col>2</xdr:col>
      <xdr:colOff>4556038</xdr:colOff>
      <xdr:row>172</xdr:row>
      <xdr:rowOff>97970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00346A4-16B8-22B5-43E2-CAA2C86025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4066" y="48238953"/>
          <a:ext cx="4433029" cy="2151017"/>
        </a:xfrm>
        <a:prstGeom prst="rect">
          <a:avLst/>
        </a:prstGeom>
      </xdr:spPr>
    </xdr:pic>
    <xdr:clientData/>
  </xdr:twoCellAnchor>
  <xdr:oneCellAnchor>
    <xdr:from>
      <xdr:col>2</xdr:col>
      <xdr:colOff>114303</xdr:colOff>
      <xdr:row>175</xdr:row>
      <xdr:rowOff>68580</xdr:rowOff>
    </xdr:from>
    <xdr:ext cx="4599212" cy="2198229"/>
    <xdr:pic>
      <xdr:nvPicPr>
        <xdr:cNvPr id="5" name="Picture 4">
          <a:extLst>
            <a:ext uri="{FF2B5EF4-FFF2-40B4-BE49-F238E27FC236}">
              <a16:creationId xmlns:a16="http://schemas.microsoft.com/office/drawing/2014/main" id="{4C9259B4-E5DE-4CA4-B699-99F3A6142A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85360" y="51362066"/>
          <a:ext cx="4599212" cy="219822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bmg-wb-p1\FileShare\1_BanknoteOperationDepartment\1_0_CentralBOD\CCC-UB_PL_SR\01_&#3586;&#3657;&#3629;&#3617;&#3641;&#3621;&#3623;&#3636;&#3648;&#3588;&#3619;&#3634;&#3632;&#3627;&#3660;\SR\&#3626;&#3619;&#3640;&#3611;&#3586;&#3657;&#3629;&#3617;&#3641;&#3621;&#3623;&#3636;&#3648;&#3588;&#3619;&#3634;&#3632;&#3627;&#3660;_CCC&#3626;&#3640;&#3619;&#3634;&#3625;&#3598;&#3619;&#3660;&#3608;&#3634;&#3609;&#3637;.xlsm" TargetMode="External"/><Relationship Id="rId1" Type="http://schemas.openxmlformats.org/officeDocument/2006/relationships/externalLinkPath" Target="file:///\\bmg-wb-p1\FileShare\1_BanknoteOperationDepartment\1_0_CentralBOD\CCC-UB_PL_SR\01_&#3586;&#3657;&#3629;&#3617;&#3641;&#3621;&#3623;&#3636;&#3648;&#3588;&#3619;&#3634;&#3632;&#3627;&#3660;\SR\&#3626;&#3619;&#3640;&#3611;&#3586;&#3657;&#3629;&#3617;&#3641;&#3621;&#3623;&#3636;&#3648;&#3588;&#3619;&#3634;&#3632;&#3627;&#3660;_CCC&#3626;&#3640;&#3619;&#3634;&#3625;&#3598;&#3619;&#3660;&#3608;&#3634;&#3609;&#3637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DEX"/>
      <sheetName val="สาขา e-Machine Drop"/>
      <sheetName val="CB100%"/>
      <sheetName val="Prospective Vol"/>
      <sheetName val="ราคามาตรฐานรวม "/>
      <sheetName val="ราคามาตรฐานรวม (PPT)"/>
      <sheetName val="ราคาเกาะ"/>
      <sheetName val="ราคามาตรฐานรวม (PPT) (2)"/>
      <sheetName val="ราคา Tier 2 -3"/>
      <sheetName val="คิดค่าบริการ 10 -12"/>
      <sheetName val="ค่านับเหรียญ"/>
      <sheetName val="Vol เหรียญ เงินตปท. สลากกินแบ่ง"/>
      <sheetName val="สาขา e-Machine Drop เกาะ"/>
      <sheetName val="Volนับคัด"/>
      <sheetName val="UNFIT รวม"/>
      <sheetName val="UNFIT2562"/>
      <sheetName val="UNFIT2563"/>
      <sheetName val="UNFIT2564"/>
      <sheetName val="UNFIT2565"/>
      <sheetName val="UNSORT รวม"/>
      <sheetName val="UNSORT MAX"/>
      <sheetName val="UNSORT2562"/>
      <sheetName val="UNSORT2563"/>
      <sheetName val="UNSORT2564"/>
      <sheetName val="UNSORT2565"/>
    </sheetNames>
    <sheetDataSet>
      <sheetData sheetId="0"/>
      <sheetData sheetId="1">
        <row r="14">
          <cell r="K14">
            <v>613</v>
          </cell>
          <cell r="L14">
            <v>1980</v>
          </cell>
          <cell r="O14">
            <v>1150</v>
          </cell>
          <cell r="P14">
            <v>4240</v>
          </cell>
        </row>
        <row r="20">
          <cell r="K20">
            <v>152</v>
          </cell>
          <cell r="L20">
            <v>526</v>
          </cell>
          <cell r="O20">
            <v>118</v>
          </cell>
          <cell r="P20">
            <v>981</v>
          </cell>
        </row>
        <row r="21">
          <cell r="K21">
            <v>18</v>
          </cell>
          <cell r="L21">
            <v>68</v>
          </cell>
          <cell r="O21">
            <v>1</v>
          </cell>
          <cell r="P21">
            <v>179</v>
          </cell>
        </row>
        <row r="28">
          <cell r="K28">
            <v>845</v>
          </cell>
          <cell r="L28">
            <v>2776</v>
          </cell>
          <cell r="O28">
            <v>1440</v>
          </cell>
          <cell r="P28">
            <v>5959</v>
          </cell>
        </row>
      </sheetData>
      <sheetData sheetId="2">
        <row r="76">
          <cell r="Y76">
            <v>110</v>
          </cell>
          <cell r="Z76">
            <v>364</v>
          </cell>
        </row>
        <row r="77">
          <cell r="Y77">
            <v>38</v>
          </cell>
          <cell r="Z77">
            <v>126</v>
          </cell>
        </row>
        <row r="78">
          <cell r="Y78">
            <v>18</v>
          </cell>
          <cell r="Z78">
            <v>60</v>
          </cell>
        </row>
        <row r="79">
          <cell r="Y79">
            <v>1</v>
          </cell>
          <cell r="Z79">
            <v>1</v>
          </cell>
        </row>
        <row r="81">
          <cell r="Y81">
            <v>3</v>
          </cell>
          <cell r="Z81">
            <v>7</v>
          </cell>
        </row>
        <row r="82">
          <cell r="Y82">
            <v>1</v>
          </cell>
          <cell r="Z82">
            <v>1</v>
          </cell>
        </row>
      </sheetData>
      <sheetData sheetId="3">
        <row r="84">
          <cell r="Y84">
            <v>0</v>
          </cell>
          <cell r="Z84">
            <v>0</v>
          </cell>
        </row>
        <row r="85">
          <cell r="Y85">
            <v>0</v>
          </cell>
          <cell r="Z85">
            <v>0</v>
          </cell>
        </row>
        <row r="86">
          <cell r="Y86">
            <v>0</v>
          </cell>
          <cell r="Z86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P6">
            <v>575</v>
          </cell>
          <cell r="Q6">
            <v>1917</v>
          </cell>
        </row>
        <row r="7">
          <cell r="P7">
            <v>3</v>
          </cell>
          <cell r="Q7">
            <v>11</v>
          </cell>
        </row>
        <row r="8">
          <cell r="P8">
            <v>2</v>
          </cell>
          <cell r="Q8">
            <v>7</v>
          </cell>
        </row>
        <row r="9">
          <cell r="P9">
            <v>1157</v>
          </cell>
          <cell r="Q9">
            <v>3859</v>
          </cell>
        </row>
        <row r="10">
          <cell r="P10">
            <v>1</v>
          </cell>
          <cell r="Q10">
            <v>6</v>
          </cell>
        </row>
      </sheetData>
      <sheetData sheetId="12">
        <row r="34">
          <cell r="O34">
            <v>46</v>
          </cell>
          <cell r="P34">
            <v>152</v>
          </cell>
        </row>
        <row r="35">
          <cell r="O35">
            <v>13</v>
          </cell>
          <cell r="P35">
            <v>42</v>
          </cell>
        </row>
        <row r="36">
          <cell r="O36">
            <v>3</v>
          </cell>
          <cell r="P36">
            <v>8</v>
          </cell>
        </row>
      </sheetData>
      <sheetData sheetId="13">
        <row r="25">
          <cell r="L25">
            <v>4000</v>
          </cell>
          <cell r="M25">
            <v>12900</v>
          </cell>
          <cell r="N25">
            <v>38700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2CEF4-210A-49E5-B098-DEE5AFC04490}">
  <sheetPr>
    <pageSetUpPr fitToPage="1"/>
  </sheetPr>
  <dimension ref="A1:I293"/>
  <sheetViews>
    <sheetView showGridLines="0" tabSelected="1" zoomScaleNormal="100" zoomScalePageLayoutView="55" workbookViewId="0"/>
  </sheetViews>
  <sheetFormatPr defaultColWidth="8.83203125" defaultRowHeight="17" x14ac:dyDescent="0.3"/>
  <cols>
    <col min="1" max="1" width="4.08203125" style="3" customWidth="1"/>
    <col min="2" max="2" width="28.33203125" style="2" customWidth="1"/>
    <col min="3" max="3" width="65" style="3" customWidth="1"/>
    <col min="4" max="4" width="12.9140625" style="4" customWidth="1"/>
    <col min="5" max="5" width="11.33203125" style="5" customWidth="1"/>
    <col min="6" max="6" width="13" style="3" customWidth="1"/>
    <col min="7" max="8" width="15.1640625" style="2" customWidth="1"/>
    <col min="9" max="9" width="15.6640625" style="3" customWidth="1"/>
    <col min="10" max="10" width="4.1640625" style="2" customWidth="1"/>
    <col min="11" max="16384" width="8.83203125" style="2"/>
  </cols>
  <sheetData>
    <row r="1" spans="1:9" ht="20" customHeight="1" thickBot="1" x14ac:dyDescent="0.35">
      <c r="A1" s="1" t="s">
        <v>79</v>
      </c>
    </row>
    <row r="2" spans="1:9" ht="20" customHeight="1" thickBot="1" x14ac:dyDescent="0.35">
      <c r="A2" s="167" t="s">
        <v>0</v>
      </c>
      <c r="B2" s="168"/>
      <c r="C2" s="168"/>
      <c r="D2" s="168"/>
      <c r="E2" s="168"/>
      <c r="F2" s="168"/>
      <c r="G2" s="168"/>
      <c r="H2" s="168"/>
      <c r="I2" s="169"/>
    </row>
    <row r="3" spans="1:9" ht="33.65" customHeight="1" thickBot="1" x14ac:dyDescent="0.35">
      <c r="A3" s="170" t="s">
        <v>1</v>
      </c>
      <c r="B3" s="171"/>
      <c r="C3" s="7" t="s">
        <v>2</v>
      </c>
      <c r="D3" s="8" t="s">
        <v>3</v>
      </c>
      <c r="E3" s="9" t="s">
        <v>4</v>
      </c>
      <c r="F3" s="6" t="s">
        <v>5</v>
      </c>
      <c r="G3" s="10" t="s">
        <v>6</v>
      </c>
      <c r="H3" s="10" t="s">
        <v>7</v>
      </c>
      <c r="I3" s="11" t="s">
        <v>5</v>
      </c>
    </row>
    <row r="4" spans="1:9" ht="20" customHeight="1" x14ac:dyDescent="0.3">
      <c r="A4" s="147">
        <v>1</v>
      </c>
      <c r="B4" s="172" t="s">
        <v>8</v>
      </c>
      <c r="C4" s="151" t="s">
        <v>48</v>
      </c>
      <c r="D4" s="12"/>
      <c r="E4" s="13"/>
      <c r="F4" s="14"/>
      <c r="G4" s="15"/>
      <c r="H4" s="15"/>
      <c r="I4" s="16" t="s">
        <v>9</v>
      </c>
    </row>
    <row r="5" spans="1:9" ht="20" customHeight="1" x14ac:dyDescent="0.3">
      <c r="A5" s="148"/>
      <c r="B5" s="173"/>
      <c r="C5" s="152"/>
      <c r="D5" s="18"/>
      <c r="E5" s="19"/>
      <c r="F5" s="20"/>
      <c r="G5" s="21">
        <v>150000</v>
      </c>
      <c r="H5" s="22">
        <f>G5*1.07</f>
        <v>160500</v>
      </c>
      <c r="I5" s="23" t="s">
        <v>9</v>
      </c>
    </row>
    <row r="6" spans="1:9" ht="20" customHeight="1" thickBot="1" x14ac:dyDescent="0.35">
      <c r="A6" s="154"/>
      <c r="B6" s="174"/>
      <c r="C6" s="157"/>
      <c r="D6" s="24"/>
      <c r="E6" s="25"/>
      <c r="F6" s="26"/>
      <c r="G6" s="27"/>
      <c r="H6" s="28"/>
      <c r="I6" s="29" t="s">
        <v>9</v>
      </c>
    </row>
    <row r="7" spans="1:9" ht="20" customHeight="1" x14ac:dyDescent="0.3">
      <c r="A7" s="147">
        <v>2</v>
      </c>
      <c r="B7" s="155" t="s">
        <v>10</v>
      </c>
      <c r="C7" s="159" t="s">
        <v>11</v>
      </c>
      <c r="D7" s="12" t="s">
        <v>12</v>
      </c>
      <c r="E7" s="30">
        <f>[1]Volนับคัด!$L$25</f>
        <v>4000</v>
      </c>
      <c r="F7" s="31" t="s">
        <v>13</v>
      </c>
      <c r="G7" s="15"/>
      <c r="H7" s="32"/>
      <c r="I7" s="33" t="s">
        <v>14</v>
      </c>
    </row>
    <row r="8" spans="1:9" ht="20" customHeight="1" x14ac:dyDescent="0.3">
      <c r="A8" s="148"/>
      <c r="B8" s="150"/>
      <c r="C8" s="160"/>
      <c r="D8" s="18" t="s">
        <v>46</v>
      </c>
      <c r="E8" s="35">
        <f>[1]Volนับคัด!$M$25</f>
        <v>12900</v>
      </c>
      <c r="F8" s="36" t="s">
        <v>13</v>
      </c>
      <c r="G8" s="37"/>
      <c r="H8" s="38"/>
      <c r="I8" s="23" t="s">
        <v>14</v>
      </c>
    </row>
    <row r="9" spans="1:9" ht="20" customHeight="1" x14ac:dyDescent="0.3">
      <c r="A9" s="148"/>
      <c r="B9" s="150"/>
      <c r="C9" s="160"/>
      <c r="D9" s="39" t="s">
        <v>15</v>
      </c>
      <c r="E9" s="30">
        <f>[1]Volนับคัด!$N$25</f>
        <v>38700</v>
      </c>
      <c r="F9" s="31" t="s">
        <v>13</v>
      </c>
      <c r="G9" s="27"/>
      <c r="H9" s="32"/>
      <c r="I9" s="40" t="s">
        <v>14</v>
      </c>
    </row>
    <row r="10" spans="1:9" ht="66.650000000000006" customHeight="1" x14ac:dyDescent="0.3">
      <c r="A10" s="17"/>
      <c r="B10" s="34"/>
      <c r="C10" s="161"/>
      <c r="D10" s="162"/>
      <c r="E10" s="163"/>
      <c r="F10" s="153"/>
      <c r="G10" s="27"/>
      <c r="H10" s="32"/>
      <c r="I10" s="40"/>
    </row>
    <row r="11" spans="1:9" ht="72.650000000000006" customHeight="1" thickBot="1" x14ac:dyDescent="0.35">
      <c r="A11" s="17"/>
      <c r="B11" s="34"/>
      <c r="C11" s="41" t="s">
        <v>16</v>
      </c>
      <c r="D11" s="164"/>
      <c r="E11" s="165"/>
      <c r="F11" s="166"/>
      <c r="G11" s="27"/>
      <c r="H11" s="32"/>
      <c r="I11" s="40"/>
    </row>
    <row r="12" spans="1:9" ht="20" customHeight="1" x14ac:dyDescent="0.3">
      <c r="A12" s="147">
        <v>3</v>
      </c>
      <c r="B12" s="155" t="s">
        <v>17</v>
      </c>
      <c r="C12" s="151" t="s">
        <v>18</v>
      </c>
      <c r="D12" s="12" t="s">
        <v>12</v>
      </c>
      <c r="E12" s="42">
        <v>0</v>
      </c>
      <c r="F12" s="43" t="s">
        <v>19</v>
      </c>
      <c r="G12" s="44"/>
      <c r="H12" s="45"/>
      <c r="I12" s="89" t="s">
        <v>20</v>
      </c>
    </row>
    <row r="13" spans="1:9" ht="20" customHeight="1" x14ac:dyDescent="0.3">
      <c r="A13" s="148"/>
      <c r="B13" s="150"/>
      <c r="C13" s="152"/>
      <c r="D13" s="18" t="s">
        <v>46</v>
      </c>
      <c r="E13" s="35">
        <f>'[1]สาขา e-Machine Drop'!$K$28</f>
        <v>845</v>
      </c>
      <c r="F13" s="36" t="s">
        <v>19</v>
      </c>
      <c r="G13" s="46"/>
      <c r="H13" s="47"/>
      <c r="I13" s="90" t="s">
        <v>20</v>
      </c>
    </row>
    <row r="14" spans="1:9" ht="20" customHeight="1" thickBot="1" x14ac:dyDescent="0.35">
      <c r="A14" s="154"/>
      <c r="B14" s="156"/>
      <c r="C14" s="157"/>
      <c r="D14" s="24" t="s">
        <v>21</v>
      </c>
      <c r="E14" s="48">
        <f>'[1]สาขา e-Machine Drop'!$L$28</f>
        <v>2776</v>
      </c>
      <c r="F14" s="49" t="s">
        <v>19</v>
      </c>
      <c r="G14" s="50"/>
      <c r="H14" s="51"/>
      <c r="I14" s="91" t="s">
        <v>20</v>
      </c>
    </row>
    <row r="15" spans="1:9" ht="20" customHeight="1" x14ac:dyDescent="0.3">
      <c r="A15" s="148">
        <v>4</v>
      </c>
      <c r="B15" s="153" t="s">
        <v>45</v>
      </c>
      <c r="C15" s="151" t="s">
        <v>22</v>
      </c>
      <c r="D15" s="12" t="s">
        <v>12</v>
      </c>
      <c r="E15" s="42">
        <v>0</v>
      </c>
      <c r="F15" s="43" t="s">
        <v>19</v>
      </c>
      <c r="G15" s="52"/>
      <c r="H15" s="52"/>
      <c r="I15" s="92" t="s">
        <v>20</v>
      </c>
    </row>
    <row r="16" spans="1:9" ht="20" customHeight="1" x14ac:dyDescent="0.3">
      <c r="A16" s="148"/>
      <c r="B16" s="150"/>
      <c r="C16" s="158"/>
      <c r="D16" s="18" t="s">
        <v>46</v>
      </c>
      <c r="E16" s="35">
        <f>'[1]สาขา e-Machine Drop'!$O$28</f>
        <v>1440</v>
      </c>
      <c r="F16" s="36" t="s">
        <v>19</v>
      </c>
      <c r="G16" s="53"/>
      <c r="H16" s="53"/>
      <c r="I16" s="93" t="s">
        <v>20</v>
      </c>
    </row>
    <row r="17" spans="1:9" ht="20" customHeight="1" x14ac:dyDescent="0.3">
      <c r="A17" s="148"/>
      <c r="B17" s="150"/>
      <c r="C17" s="158"/>
      <c r="D17" s="39" t="s">
        <v>21</v>
      </c>
      <c r="E17" s="30">
        <f>'[1]สาขา e-Machine Drop'!$P$28</f>
        <v>5959</v>
      </c>
      <c r="F17" s="31" t="s">
        <v>19</v>
      </c>
      <c r="G17" s="54"/>
      <c r="H17" s="54"/>
      <c r="I17" s="94" t="s">
        <v>20</v>
      </c>
    </row>
    <row r="18" spans="1:9" ht="99" customHeight="1" thickBot="1" x14ac:dyDescent="0.35">
      <c r="A18" s="148"/>
      <c r="B18" s="150"/>
      <c r="C18" s="158"/>
      <c r="D18" s="55"/>
      <c r="E18" s="56"/>
      <c r="F18" s="57"/>
      <c r="G18" s="76"/>
      <c r="H18" s="76"/>
      <c r="I18" s="95"/>
    </row>
    <row r="19" spans="1:9" ht="49.25" customHeight="1" thickBot="1" x14ac:dyDescent="0.35">
      <c r="A19" s="147">
        <v>5</v>
      </c>
      <c r="B19" s="155" t="s">
        <v>23</v>
      </c>
      <c r="C19" s="151" t="s">
        <v>73</v>
      </c>
      <c r="D19" s="175" t="s">
        <v>76</v>
      </c>
      <c r="E19" s="176"/>
      <c r="F19" s="176"/>
      <c r="G19" s="176"/>
      <c r="H19" s="176"/>
      <c r="I19" s="177"/>
    </row>
    <row r="20" spans="1:9" ht="20" customHeight="1" x14ac:dyDescent="0.3">
      <c r="A20" s="148"/>
      <c r="B20" s="150"/>
      <c r="C20" s="152"/>
      <c r="D20" s="12" t="s">
        <v>12</v>
      </c>
      <c r="E20" s="42">
        <v>0</v>
      </c>
      <c r="F20" s="43" t="s">
        <v>19</v>
      </c>
      <c r="G20" s="45"/>
      <c r="H20" s="44"/>
      <c r="I20" s="92" t="s">
        <v>20</v>
      </c>
    </row>
    <row r="21" spans="1:9" ht="20" customHeight="1" x14ac:dyDescent="0.3">
      <c r="A21" s="148"/>
      <c r="B21" s="150"/>
      <c r="C21" s="152"/>
      <c r="D21" s="18" t="s">
        <v>46</v>
      </c>
      <c r="E21" s="35">
        <f>'[1]สาขา e-Machine Drop'!$K$14</f>
        <v>613</v>
      </c>
      <c r="F21" s="36" t="s">
        <v>19</v>
      </c>
      <c r="G21" s="47"/>
      <c r="H21" s="46"/>
      <c r="I21" s="93" t="s">
        <v>20</v>
      </c>
    </row>
    <row r="22" spans="1:9" ht="20" customHeight="1" thickBot="1" x14ac:dyDescent="0.35">
      <c r="A22" s="148"/>
      <c r="B22" s="150"/>
      <c r="C22" s="152"/>
      <c r="D22" s="24" t="s">
        <v>21</v>
      </c>
      <c r="E22" s="48">
        <f>'[1]สาขา e-Machine Drop'!$L$14</f>
        <v>1980</v>
      </c>
      <c r="F22" s="49" t="s">
        <v>19</v>
      </c>
      <c r="G22" s="51"/>
      <c r="H22" s="50"/>
      <c r="I22" s="98" t="s">
        <v>20</v>
      </c>
    </row>
    <row r="23" spans="1:9" ht="52.25" customHeight="1" thickBot="1" x14ac:dyDescent="0.35">
      <c r="A23" s="148"/>
      <c r="B23" s="150"/>
      <c r="C23" s="152"/>
      <c r="D23" s="178" t="s">
        <v>55</v>
      </c>
      <c r="E23" s="179"/>
      <c r="F23" s="179"/>
      <c r="G23" s="179"/>
      <c r="H23" s="179"/>
      <c r="I23" s="180"/>
    </row>
    <row r="24" spans="1:9" ht="20" customHeight="1" x14ac:dyDescent="0.3">
      <c r="A24" s="148"/>
      <c r="B24" s="150"/>
      <c r="C24" s="152"/>
      <c r="D24" s="12" t="s">
        <v>12</v>
      </c>
      <c r="E24" s="42">
        <v>0</v>
      </c>
      <c r="F24" s="43" t="s">
        <v>19</v>
      </c>
      <c r="G24" s="45"/>
      <c r="H24" s="44"/>
      <c r="I24" s="92" t="s">
        <v>20</v>
      </c>
    </row>
    <row r="25" spans="1:9" ht="20" customHeight="1" x14ac:dyDescent="0.3">
      <c r="A25" s="148"/>
      <c r="B25" s="150"/>
      <c r="C25" s="152"/>
      <c r="D25" s="18" t="s">
        <v>46</v>
      </c>
      <c r="E25" s="35">
        <f>'[1]สาขา e-Machine Drop'!$K$20</f>
        <v>152</v>
      </c>
      <c r="F25" s="36" t="s">
        <v>19</v>
      </c>
      <c r="G25" s="47"/>
      <c r="H25" s="46"/>
      <c r="I25" s="93" t="s">
        <v>20</v>
      </c>
    </row>
    <row r="26" spans="1:9" ht="20" customHeight="1" thickBot="1" x14ac:dyDescent="0.35">
      <c r="A26" s="148"/>
      <c r="B26" s="150"/>
      <c r="C26" s="152"/>
      <c r="D26" s="24" t="s">
        <v>21</v>
      </c>
      <c r="E26" s="48">
        <f>'[1]สาขา e-Machine Drop'!$L$20</f>
        <v>526</v>
      </c>
      <c r="F26" s="49" t="s">
        <v>19</v>
      </c>
      <c r="G26" s="51"/>
      <c r="H26" s="50"/>
      <c r="I26" s="98" t="s">
        <v>20</v>
      </c>
    </row>
    <row r="27" spans="1:9" ht="20" customHeight="1" thickBot="1" x14ac:dyDescent="0.35">
      <c r="A27" s="17"/>
      <c r="B27" s="84"/>
      <c r="C27" s="81"/>
      <c r="D27" s="178" t="s">
        <v>56</v>
      </c>
      <c r="E27" s="179"/>
      <c r="F27" s="179"/>
      <c r="G27" s="179"/>
      <c r="H27" s="179"/>
      <c r="I27" s="180"/>
    </row>
    <row r="28" spans="1:9" ht="20" customHeight="1" x14ac:dyDescent="0.3">
      <c r="A28" s="17"/>
      <c r="B28" s="84"/>
      <c r="C28" s="82"/>
      <c r="D28" s="12" t="s">
        <v>12</v>
      </c>
      <c r="E28" s="42">
        <v>0</v>
      </c>
      <c r="F28" s="43" t="s">
        <v>19</v>
      </c>
      <c r="G28" s="45"/>
      <c r="H28" s="44"/>
      <c r="I28" s="92" t="s">
        <v>20</v>
      </c>
    </row>
    <row r="29" spans="1:9" ht="20" customHeight="1" x14ac:dyDescent="0.3">
      <c r="A29" s="17"/>
      <c r="B29" s="84"/>
      <c r="C29" s="82"/>
      <c r="D29" s="18" t="s">
        <v>46</v>
      </c>
      <c r="E29" s="35">
        <f>'[1]สาขา e-Machine Drop'!$K$21</f>
        <v>18</v>
      </c>
      <c r="F29" s="36" t="s">
        <v>19</v>
      </c>
      <c r="G29" s="47"/>
      <c r="H29" s="46"/>
      <c r="I29" s="93" t="s">
        <v>20</v>
      </c>
    </row>
    <row r="30" spans="1:9" ht="20" customHeight="1" thickBot="1" x14ac:dyDescent="0.35">
      <c r="A30" s="17"/>
      <c r="B30" s="84"/>
      <c r="C30" s="82"/>
      <c r="D30" s="24" t="s">
        <v>21</v>
      </c>
      <c r="E30" s="48">
        <f>'[1]สาขา e-Machine Drop'!$L$21</f>
        <v>68</v>
      </c>
      <c r="F30" s="49" t="s">
        <v>19</v>
      </c>
      <c r="G30" s="51"/>
      <c r="H30" s="50"/>
      <c r="I30" s="98" t="s">
        <v>20</v>
      </c>
    </row>
    <row r="31" spans="1:9" ht="20" customHeight="1" thickBot="1" x14ac:dyDescent="0.35">
      <c r="A31" s="17"/>
      <c r="B31" s="84"/>
      <c r="C31" s="82"/>
      <c r="D31" s="101" t="s">
        <v>57</v>
      </c>
      <c r="E31" s="124"/>
      <c r="F31" s="102"/>
      <c r="G31" s="125"/>
      <c r="H31" s="125"/>
      <c r="I31" s="103"/>
    </row>
    <row r="32" spans="1:9" ht="20" customHeight="1" x14ac:dyDescent="0.3">
      <c r="A32" s="17"/>
      <c r="B32" s="84"/>
      <c r="C32" s="82"/>
      <c r="D32" s="12" t="s">
        <v>12</v>
      </c>
      <c r="E32" s="42">
        <v>0</v>
      </c>
      <c r="F32" s="43" t="s">
        <v>19</v>
      </c>
      <c r="G32" s="45"/>
      <c r="H32" s="44"/>
      <c r="I32" s="92" t="s">
        <v>20</v>
      </c>
    </row>
    <row r="33" spans="1:9" ht="20" customHeight="1" x14ac:dyDescent="0.3">
      <c r="A33" s="17"/>
      <c r="B33" s="84"/>
      <c r="C33" s="82"/>
      <c r="D33" s="18" t="s">
        <v>46</v>
      </c>
      <c r="E33" s="35">
        <f>'[1]สาขา e-Machine Drop เกาะ'!$O$34</f>
        <v>46</v>
      </c>
      <c r="F33" s="36" t="s">
        <v>19</v>
      </c>
      <c r="G33" s="47"/>
      <c r="H33" s="46"/>
      <c r="I33" s="93" t="s">
        <v>20</v>
      </c>
    </row>
    <row r="34" spans="1:9" ht="20" customHeight="1" thickBot="1" x14ac:dyDescent="0.35">
      <c r="A34" s="17"/>
      <c r="B34" s="84"/>
      <c r="C34" s="82"/>
      <c r="D34" s="24" t="s">
        <v>21</v>
      </c>
      <c r="E34" s="48">
        <f>'[1]สาขา e-Machine Drop เกาะ'!$P$34</f>
        <v>152</v>
      </c>
      <c r="F34" s="49" t="s">
        <v>19</v>
      </c>
      <c r="G34" s="51"/>
      <c r="H34" s="50"/>
      <c r="I34" s="98" t="s">
        <v>20</v>
      </c>
    </row>
    <row r="35" spans="1:9" ht="20" customHeight="1" thickBot="1" x14ac:dyDescent="0.35">
      <c r="A35" s="17"/>
      <c r="B35" s="84"/>
      <c r="C35" s="82"/>
      <c r="D35" s="101" t="s">
        <v>58</v>
      </c>
      <c r="E35" s="104"/>
      <c r="F35" s="105"/>
      <c r="G35" s="106"/>
      <c r="H35" s="106"/>
      <c r="I35" s="107"/>
    </row>
    <row r="36" spans="1:9" ht="20" customHeight="1" x14ac:dyDescent="0.3">
      <c r="A36" s="17"/>
      <c r="B36" s="84"/>
      <c r="C36" s="82"/>
      <c r="D36" s="12" t="s">
        <v>12</v>
      </c>
      <c r="E36" s="42">
        <v>0</v>
      </c>
      <c r="F36" s="43" t="s">
        <v>19</v>
      </c>
      <c r="G36" s="45"/>
      <c r="H36" s="44"/>
      <c r="I36" s="92" t="s">
        <v>20</v>
      </c>
    </row>
    <row r="37" spans="1:9" ht="20" customHeight="1" x14ac:dyDescent="0.3">
      <c r="A37" s="17"/>
      <c r="B37" s="84"/>
      <c r="C37" s="82"/>
      <c r="D37" s="18" t="s">
        <v>46</v>
      </c>
      <c r="E37" s="35">
        <f>'[1]สาขา e-Machine Drop เกาะ'!$O$35</f>
        <v>13</v>
      </c>
      <c r="F37" s="36" t="s">
        <v>19</v>
      </c>
      <c r="G37" s="47"/>
      <c r="H37" s="46"/>
      <c r="I37" s="93" t="s">
        <v>20</v>
      </c>
    </row>
    <row r="38" spans="1:9" ht="20" customHeight="1" thickBot="1" x14ac:dyDescent="0.35">
      <c r="A38" s="17"/>
      <c r="B38" s="84"/>
      <c r="C38" s="82"/>
      <c r="D38" s="24" t="s">
        <v>21</v>
      </c>
      <c r="E38" s="48">
        <f>'[1]สาขา e-Machine Drop เกาะ'!$P$35</f>
        <v>42</v>
      </c>
      <c r="F38" s="49" t="s">
        <v>19</v>
      </c>
      <c r="G38" s="51"/>
      <c r="H38" s="50"/>
      <c r="I38" s="98" t="s">
        <v>20</v>
      </c>
    </row>
    <row r="39" spans="1:9" ht="20" customHeight="1" thickBot="1" x14ac:dyDescent="0.35">
      <c r="A39" s="17"/>
      <c r="B39" s="84"/>
      <c r="C39" s="82"/>
      <c r="D39" s="101" t="s">
        <v>59</v>
      </c>
      <c r="E39" s="104"/>
      <c r="F39" s="105"/>
      <c r="G39" s="106"/>
      <c r="H39" s="106"/>
      <c r="I39" s="107"/>
    </row>
    <row r="40" spans="1:9" ht="20" customHeight="1" x14ac:dyDescent="0.3">
      <c r="A40" s="17"/>
      <c r="B40" s="84"/>
      <c r="C40" s="82"/>
      <c r="D40" s="12" t="s">
        <v>12</v>
      </c>
      <c r="E40" s="42">
        <v>0</v>
      </c>
      <c r="F40" s="43" t="s">
        <v>19</v>
      </c>
      <c r="G40" s="45"/>
      <c r="H40" s="44"/>
      <c r="I40" s="92" t="s">
        <v>20</v>
      </c>
    </row>
    <row r="41" spans="1:9" ht="20" customHeight="1" x14ac:dyDescent="0.3">
      <c r="A41" s="17"/>
      <c r="B41" s="84"/>
      <c r="C41" s="82"/>
      <c r="D41" s="18" t="s">
        <v>46</v>
      </c>
      <c r="E41" s="35">
        <f>'[1]สาขา e-Machine Drop เกาะ'!$O$36</f>
        <v>3</v>
      </c>
      <c r="F41" s="36" t="s">
        <v>19</v>
      </c>
      <c r="G41" s="47"/>
      <c r="H41" s="46"/>
      <c r="I41" s="93" t="s">
        <v>20</v>
      </c>
    </row>
    <row r="42" spans="1:9" ht="20" customHeight="1" thickBot="1" x14ac:dyDescent="0.35">
      <c r="A42" s="17"/>
      <c r="B42" s="84"/>
      <c r="C42" s="82"/>
      <c r="D42" s="24" t="s">
        <v>21</v>
      </c>
      <c r="E42" s="48">
        <f>'[1]สาขา e-Machine Drop เกาะ'!$P$36</f>
        <v>8</v>
      </c>
      <c r="F42" s="49" t="s">
        <v>19</v>
      </c>
      <c r="G42" s="51"/>
      <c r="H42" s="50"/>
      <c r="I42" s="98" t="s">
        <v>20</v>
      </c>
    </row>
    <row r="43" spans="1:9" ht="20" customHeight="1" thickBot="1" x14ac:dyDescent="0.35">
      <c r="A43" s="17"/>
      <c r="B43" s="84"/>
      <c r="C43" s="82"/>
      <c r="D43" s="101" t="s">
        <v>62</v>
      </c>
      <c r="E43" s="104"/>
      <c r="F43" s="105"/>
      <c r="G43" s="106"/>
      <c r="H43" s="106"/>
      <c r="I43" s="107"/>
    </row>
    <row r="44" spans="1:9" ht="20" customHeight="1" x14ac:dyDescent="0.3">
      <c r="A44" s="17"/>
      <c r="B44" s="84"/>
      <c r="C44" s="82"/>
      <c r="D44" s="12" t="s">
        <v>12</v>
      </c>
      <c r="E44" s="42">
        <v>0</v>
      </c>
      <c r="F44" s="43" t="s">
        <v>19</v>
      </c>
      <c r="G44" s="45"/>
      <c r="H44" s="44"/>
      <c r="I44" s="92" t="s">
        <v>20</v>
      </c>
    </row>
    <row r="45" spans="1:9" ht="20" customHeight="1" x14ac:dyDescent="0.3">
      <c r="A45" s="17"/>
      <c r="B45" s="84"/>
      <c r="C45" s="82"/>
      <c r="D45" s="18" t="s">
        <v>46</v>
      </c>
      <c r="E45" s="35">
        <f>'[1]Prospective Vol'!$Y$84</f>
        <v>0</v>
      </c>
      <c r="F45" s="36" t="s">
        <v>19</v>
      </c>
      <c r="G45" s="47"/>
      <c r="H45" s="46"/>
      <c r="I45" s="93" t="s">
        <v>20</v>
      </c>
    </row>
    <row r="46" spans="1:9" ht="20" customHeight="1" thickBot="1" x14ac:dyDescent="0.35">
      <c r="A46" s="17"/>
      <c r="B46" s="84"/>
      <c r="C46" s="82"/>
      <c r="D46" s="24" t="s">
        <v>21</v>
      </c>
      <c r="E46" s="48">
        <f>'[1]Prospective Vol'!$Z$84</f>
        <v>0</v>
      </c>
      <c r="F46" s="49" t="s">
        <v>19</v>
      </c>
      <c r="G46" s="51"/>
      <c r="H46" s="50"/>
      <c r="I46" s="98" t="s">
        <v>20</v>
      </c>
    </row>
    <row r="47" spans="1:9" ht="20" customHeight="1" thickBot="1" x14ac:dyDescent="0.35">
      <c r="A47" s="17"/>
      <c r="B47" s="84"/>
      <c r="C47" s="82"/>
      <c r="D47" s="101" t="s">
        <v>60</v>
      </c>
      <c r="E47" s="104"/>
      <c r="F47" s="105"/>
      <c r="G47" s="106"/>
      <c r="H47" s="106"/>
      <c r="I47" s="107"/>
    </row>
    <row r="48" spans="1:9" ht="20" customHeight="1" x14ac:dyDescent="0.3">
      <c r="A48" s="17"/>
      <c r="B48" s="84"/>
      <c r="C48" s="82"/>
      <c r="D48" s="12" t="s">
        <v>12</v>
      </c>
      <c r="E48" s="42">
        <v>0</v>
      </c>
      <c r="F48" s="43" t="s">
        <v>19</v>
      </c>
      <c r="G48" s="45"/>
      <c r="H48" s="44"/>
      <c r="I48" s="92" t="s">
        <v>20</v>
      </c>
    </row>
    <row r="49" spans="1:9" ht="20" customHeight="1" x14ac:dyDescent="0.3">
      <c r="A49" s="17"/>
      <c r="B49" s="84"/>
      <c r="C49" s="82"/>
      <c r="D49" s="18" t="s">
        <v>46</v>
      </c>
      <c r="E49" s="35">
        <f>'[1]Prospective Vol'!$Y$85</f>
        <v>0</v>
      </c>
      <c r="F49" s="36" t="s">
        <v>19</v>
      </c>
      <c r="G49" s="47"/>
      <c r="H49" s="46"/>
      <c r="I49" s="93" t="s">
        <v>20</v>
      </c>
    </row>
    <row r="50" spans="1:9" ht="20" customHeight="1" thickBot="1" x14ac:dyDescent="0.35">
      <c r="A50" s="17"/>
      <c r="B50" s="84"/>
      <c r="C50" s="82"/>
      <c r="D50" s="24" t="s">
        <v>21</v>
      </c>
      <c r="E50" s="48">
        <f>'[1]Prospective Vol'!$Z$85</f>
        <v>0</v>
      </c>
      <c r="F50" s="49" t="s">
        <v>19</v>
      </c>
      <c r="G50" s="51"/>
      <c r="H50" s="50"/>
      <c r="I50" s="98" t="s">
        <v>20</v>
      </c>
    </row>
    <row r="51" spans="1:9" ht="20" customHeight="1" thickBot="1" x14ac:dyDescent="0.35">
      <c r="A51" s="17"/>
      <c r="B51" s="84"/>
      <c r="C51" s="82"/>
      <c r="D51" s="101" t="s">
        <v>61</v>
      </c>
      <c r="E51" s="104"/>
      <c r="F51" s="105"/>
      <c r="G51" s="106"/>
      <c r="H51" s="106"/>
      <c r="I51" s="107"/>
    </row>
    <row r="52" spans="1:9" ht="20" customHeight="1" x14ac:dyDescent="0.3">
      <c r="A52" s="17"/>
      <c r="B52" s="84"/>
      <c r="C52" s="82"/>
      <c r="D52" s="12" t="s">
        <v>12</v>
      </c>
      <c r="E52" s="42">
        <v>0</v>
      </c>
      <c r="F52" s="43" t="s">
        <v>19</v>
      </c>
      <c r="G52" s="45"/>
      <c r="H52" s="44"/>
      <c r="I52" s="92" t="s">
        <v>20</v>
      </c>
    </row>
    <row r="53" spans="1:9" ht="20" customHeight="1" x14ac:dyDescent="0.3">
      <c r="A53" s="17"/>
      <c r="B53" s="84"/>
      <c r="C53" s="82"/>
      <c r="D53" s="18" t="s">
        <v>46</v>
      </c>
      <c r="E53" s="35">
        <f>'[1]Prospective Vol'!$Y$86</f>
        <v>0</v>
      </c>
      <c r="F53" s="36" t="s">
        <v>19</v>
      </c>
      <c r="G53" s="47"/>
      <c r="H53" s="46"/>
      <c r="I53" s="93" t="s">
        <v>20</v>
      </c>
    </row>
    <row r="54" spans="1:9" ht="20" customHeight="1" thickBot="1" x14ac:dyDescent="0.35">
      <c r="A54" s="79"/>
      <c r="B54" s="97"/>
      <c r="C54" s="126"/>
      <c r="D54" s="24" t="s">
        <v>21</v>
      </c>
      <c r="E54" s="48">
        <f>'[1]Prospective Vol'!$Z$86</f>
        <v>0</v>
      </c>
      <c r="F54" s="49" t="s">
        <v>19</v>
      </c>
      <c r="G54" s="51"/>
      <c r="H54" s="50"/>
      <c r="I54" s="98" t="s">
        <v>20</v>
      </c>
    </row>
    <row r="55" spans="1:9" ht="34.25" customHeight="1" thickBot="1" x14ac:dyDescent="0.35">
      <c r="A55" s="147">
        <v>6</v>
      </c>
      <c r="B55" s="155" t="s">
        <v>49</v>
      </c>
      <c r="C55" s="151" t="s">
        <v>74</v>
      </c>
      <c r="D55" s="175" t="s">
        <v>76</v>
      </c>
      <c r="E55" s="176"/>
      <c r="F55" s="176"/>
      <c r="G55" s="176"/>
      <c r="H55" s="176"/>
      <c r="I55" s="177"/>
    </row>
    <row r="56" spans="1:9" ht="20" customHeight="1" x14ac:dyDescent="0.3">
      <c r="A56" s="148"/>
      <c r="B56" s="150"/>
      <c r="C56" s="152"/>
      <c r="D56" s="12" t="s">
        <v>12</v>
      </c>
      <c r="E56" s="42">
        <v>0</v>
      </c>
      <c r="F56" s="43" t="s">
        <v>19</v>
      </c>
      <c r="G56" s="45"/>
      <c r="H56" s="44"/>
      <c r="I56" s="92" t="s">
        <v>20</v>
      </c>
    </row>
    <row r="57" spans="1:9" ht="20" customHeight="1" x14ac:dyDescent="0.3">
      <c r="A57" s="148"/>
      <c r="B57" s="150"/>
      <c r="C57" s="152"/>
      <c r="D57" s="18" t="s">
        <v>46</v>
      </c>
      <c r="E57" s="35">
        <f>'[1]สาขา e-Machine Drop'!$O$14</f>
        <v>1150</v>
      </c>
      <c r="F57" s="36" t="s">
        <v>19</v>
      </c>
      <c r="G57" s="47"/>
      <c r="H57" s="46"/>
      <c r="I57" s="93" t="s">
        <v>20</v>
      </c>
    </row>
    <row r="58" spans="1:9" ht="20" customHeight="1" thickBot="1" x14ac:dyDescent="0.35">
      <c r="A58" s="148"/>
      <c r="B58" s="150"/>
      <c r="C58" s="152"/>
      <c r="D58" s="24" t="s">
        <v>21</v>
      </c>
      <c r="E58" s="48">
        <f>'[1]สาขา e-Machine Drop'!$P$14</f>
        <v>4240</v>
      </c>
      <c r="F58" s="49" t="s">
        <v>19</v>
      </c>
      <c r="G58" s="51"/>
      <c r="H58" s="50"/>
      <c r="I58" s="98" t="s">
        <v>20</v>
      </c>
    </row>
    <row r="59" spans="1:9" ht="56.4" customHeight="1" thickBot="1" x14ac:dyDescent="0.35">
      <c r="A59" s="148"/>
      <c r="B59" s="150"/>
      <c r="C59" s="152"/>
      <c r="D59" s="178" t="s">
        <v>55</v>
      </c>
      <c r="E59" s="179"/>
      <c r="F59" s="179"/>
      <c r="G59" s="179"/>
      <c r="H59" s="179"/>
      <c r="I59" s="180"/>
    </row>
    <row r="60" spans="1:9" ht="20" customHeight="1" x14ac:dyDescent="0.3">
      <c r="A60" s="148"/>
      <c r="B60" s="150"/>
      <c r="C60" s="152"/>
      <c r="D60" s="12" t="s">
        <v>12</v>
      </c>
      <c r="E60" s="42">
        <v>0</v>
      </c>
      <c r="F60" s="43" t="s">
        <v>19</v>
      </c>
      <c r="G60" s="45"/>
      <c r="H60" s="44"/>
      <c r="I60" s="92" t="s">
        <v>20</v>
      </c>
    </row>
    <row r="61" spans="1:9" ht="20" customHeight="1" x14ac:dyDescent="0.3">
      <c r="A61" s="148"/>
      <c r="B61" s="150"/>
      <c r="C61" s="152"/>
      <c r="D61" s="18" t="s">
        <v>46</v>
      </c>
      <c r="E61" s="35">
        <f>'[1]สาขา e-Machine Drop'!$O$20</f>
        <v>118</v>
      </c>
      <c r="F61" s="36" t="s">
        <v>19</v>
      </c>
      <c r="G61" s="47"/>
      <c r="H61" s="46"/>
      <c r="I61" s="93" t="s">
        <v>20</v>
      </c>
    </row>
    <row r="62" spans="1:9" ht="20" customHeight="1" thickBot="1" x14ac:dyDescent="0.35">
      <c r="A62" s="148"/>
      <c r="B62" s="150"/>
      <c r="C62" s="152"/>
      <c r="D62" s="24" t="s">
        <v>21</v>
      </c>
      <c r="E62" s="48">
        <f>'[1]สาขา e-Machine Drop'!$P$20</f>
        <v>981</v>
      </c>
      <c r="F62" s="49" t="s">
        <v>19</v>
      </c>
      <c r="G62" s="51"/>
      <c r="H62" s="50"/>
      <c r="I62" s="98" t="s">
        <v>20</v>
      </c>
    </row>
    <row r="63" spans="1:9" ht="20" customHeight="1" thickBot="1" x14ac:dyDescent="0.35">
      <c r="A63" s="17"/>
      <c r="B63" s="84"/>
      <c r="C63" s="81"/>
      <c r="D63" s="178" t="s">
        <v>56</v>
      </c>
      <c r="E63" s="179"/>
      <c r="F63" s="179"/>
      <c r="G63" s="179"/>
      <c r="H63" s="179"/>
      <c r="I63" s="180"/>
    </row>
    <row r="64" spans="1:9" ht="20" customHeight="1" x14ac:dyDescent="0.3">
      <c r="A64" s="17"/>
      <c r="B64" s="84"/>
      <c r="C64" s="82"/>
      <c r="D64" s="12" t="s">
        <v>12</v>
      </c>
      <c r="E64" s="42">
        <v>0</v>
      </c>
      <c r="F64" s="43" t="s">
        <v>19</v>
      </c>
      <c r="G64" s="45"/>
      <c r="H64" s="44"/>
      <c r="I64" s="92" t="s">
        <v>20</v>
      </c>
    </row>
    <row r="65" spans="1:9" ht="20" customHeight="1" x14ac:dyDescent="0.3">
      <c r="A65" s="17"/>
      <c r="B65" s="84"/>
      <c r="C65" s="82"/>
      <c r="D65" s="18" t="s">
        <v>46</v>
      </c>
      <c r="E65" s="35">
        <f>'[1]สาขา e-Machine Drop'!$O$21</f>
        <v>1</v>
      </c>
      <c r="F65" s="36" t="s">
        <v>19</v>
      </c>
      <c r="G65" s="47"/>
      <c r="H65" s="46"/>
      <c r="I65" s="93" t="s">
        <v>20</v>
      </c>
    </row>
    <row r="66" spans="1:9" ht="20" customHeight="1" thickBot="1" x14ac:dyDescent="0.35">
      <c r="A66" s="17"/>
      <c r="B66" s="84"/>
      <c r="C66" s="82"/>
      <c r="D66" s="24" t="s">
        <v>21</v>
      </c>
      <c r="E66" s="48">
        <f>'[1]สาขา e-Machine Drop'!$P$21</f>
        <v>179</v>
      </c>
      <c r="F66" s="49" t="s">
        <v>19</v>
      </c>
      <c r="G66" s="51"/>
      <c r="H66" s="50"/>
      <c r="I66" s="98" t="s">
        <v>20</v>
      </c>
    </row>
    <row r="67" spans="1:9" ht="20" customHeight="1" thickBot="1" x14ac:dyDescent="0.35">
      <c r="A67" s="17"/>
      <c r="B67" s="84"/>
      <c r="C67" s="82"/>
      <c r="D67" s="101" t="s">
        <v>57</v>
      </c>
      <c r="E67" s="104"/>
      <c r="F67" s="105"/>
      <c r="G67" s="106"/>
      <c r="H67" s="106"/>
      <c r="I67" s="107"/>
    </row>
    <row r="68" spans="1:9" ht="20" customHeight="1" x14ac:dyDescent="0.3">
      <c r="A68" s="17"/>
      <c r="B68" s="84"/>
      <c r="C68" s="82"/>
      <c r="D68" s="12" t="s">
        <v>12</v>
      </c>
      <c r="E68" s="42">
        <v>0</v>
      </c>
      <c r="F68" s="43" t="s">
        <v>19</v>
      </c>
      <c r="G68" s="45"/>
      <c r="H68" s="44"/>
      <c r="I68" s="92" t="s">
        <v>20</v>
      </c>
    </row>
    <row r="69" spans="1:9" ht="20" customHeight="1" x14ac:dyDescent="0.3">
      <c r="A69" s="17"/>
      <c r="B69" s="84"/>
      <c r="C69" s="82"/>
      <c r="D69" s="18" t="s">
        <v>46</v>
      </c>
      <c r="E69" s="35">
        <f>'[1]CB100%'!$Y$76</f>
        <v>110</v>
      </c>
      <c r="F69" s="36" t="s">
        <v>19</v>
      </c>
      <c r="G69" s="47"/>
      <c r="H69" s="46"/>
      <c r="I69" s="93" t="s">
        <v>20</v>
      </c>
    </row>
    <row r="70" spans="1:9" ht="20" customHeight="1" thickBot="1" x14ac:dyDescent="0.35">
      <c r="A70" s="17"/>
      <c r="B70" s="84"/>
      <c r="C70" s="82"/>
      <c r="D70" s="24" t="s">
        <v>21</v>
      </c>
      <c r="E70" s="48">
        <f>'[1]CB100%'!$Z$76</f>
        <v>364</v>
      </c>
      <c r="F70" s="49" t="s">
        <v>19</v>
      </c>
      <c r="G70" s="51"/>
      <c r="H70" s="50"/>
      <c r="I70" s="98" t="s">
        <v>20</v>
      </c>
    </row>
    <row r="71" spans="1:9" ht="20" customHeight="1" thickBot="1" x14ac:dyDescent="0.35">
      <c r="A71" s="17"/>
      <c r="B71" s="84"/>
      <c r="C71" s="82"/>
      <c r="D71" s="101" t="s">
        <v>58</v>
      </c>
      <c r="E71" s="104"/>
      <c r="F71" s="105"/>
      <c r="G71" s="106"/>
      <c r="H71" s="106"/>
      <c r="I71" s="107"/>
    </row>
    <row r="72" spans="1:9" ht="20" customHeight="1" x14ac:dyDescent="0.3">
      <c r="A72" s="17"/>
      <c r="B72" s="84"/>
      <c r="C72" s="82"/>
      <c r="D72" s="12" t="s">
        <v>12</v>
      </c>
      <c r="E72" s="42">
        <v>0</v>
      </c>
      <c r="F72" s="43" t="s">
        <v>19</v>
      </c>
      <c r="G72" s="45"/>
      <c r="H72" s="44"/>
      <c r="I72" s="92" t="s">
        <v>20</v>
      </c>
    </row>
    <row r="73" spans="1:9" ht="20" customHeight="1" x14ac:dyDescent="0.3">
      <c r="A73" s="17"/>
      <c r="B73" s="84"/>
      <c r="C73" s="82"/>
      <c r="D73" s="18" t="s">
        <v>46</v>
      </c>
      <c r="E73" s="35">
        <f>'[1]CB100%'!$Y$77</f>
        <v>38</v>
      </c>
      <c r="F73" s="36" t="s">
        <v>19</v>
      </c>
      <c r="G73" s="47"/>
      <c r="H73" s="46"/>
      <c r="I73" s="93" t="s">
        <v>20</v>
      </c>
    </row>
    <row r="74" spans="1:9" ht="20" customHeight="1" thickBot="1" x14ac:dyDescent="0.35">
      <c r="A74" s="17"/>
      <c r="B74" s="84"/>
      <c r="C74" s="82"/>
      <c r="D74" s="24" t="s">
        <v>21</v>
      </c>
      <c r="E74" s="48">
        <f>'[1]CB100%'!$Z$77</f>
        <v>126</v>
      </c>
      <c r="F74" s="49" t="s">
        <v>19</v>
      </c>
      <c r="G74" s="51"/>
      <c r="H74" s="50"/>
      <c r="I74" s="98" t="s">
        <v>20</v>
      </c>
    </row>
    <row r="75" spans="1:9" ht="20" customHeight="1" thickBot="1" x14ac:dyDescent="0.35">
      <c r="A75" s="17"/>
      <c r="B75" s="84"/>
      <c r="C75" s="82"/>
      <c r="D75" s="101" t="s">
        <v>59</v>
      </c>
      <c r="E75" s="104"/>
      <c r="F75" s="105"/>
      <c r="G75" s="106"/>
      <c r="H75" s="106"/>
      <c r="I75" s="107"/>
    </row>
    <row r="76" spans="1:9" ht="20" customHeight="1" x14ac:dyDescent="0.3">
      <c r="A76" s="17"/>
      <c r="B76" s="84"/>
      <c r="C76" s="82"/>
      <c r="D76" s="12" t="s">
        <v>12</v>
      </c>
      <c r="E76" s="42">
        <v>0</v>
      </c>
      <c r="F76" s="43" t="s">
        <v>19</v>
      </c>
      <c r="G76" s="45"/>
      <c r="H76" s="44"/>
      <c r="I76" s="92" t="s">
        <v>20</v>
      </c>
    </row>
    <row r="77" spans="1:9" ht="20" customHeight="1" x14ac:dyDescent="0.3">
      <c r="A77" s="17"/>
      <c r="B77" s="84"/>
      <c r="C77" s="82"/>
      <c r="D77" s="18" t="s">
        <v>46</v>
      </c>
      <c r="E77" s="35">
        <f>'[1]CB100%'!$Y$78</f>
        <v>18</v>
      </c>
      <c r="F77" s="36" t="s">
        <v>19</v>
      </c>
      <c r="G77" s="47"/>
      <c r="H77" s="46"/>
      <c r="I77" s="93" t="s">
        <v>20</v>
      </c>
    </row>
    <row r="78" spans="1:9" ht="20" customHeight="1" thickBot="1" x14ac:dyDescent="0.35">
      <c r="A78" s="17"/>
      <c r="B78" s="84"/>
      <c r="C78" s="82"/>
      <c r="D78" s="24" t="s">
        <v>21</v>
      </c>
      <c r="E78" s="48">
        <f>'[1]CB100%'!$Z$78</f>
        <v>60</v>
      </c>
      <c r="F78" s="49" t="s">
        <v>19</v>
      </c>
      <c r="G78" s="51"/>
      <c r="H78" s="50"/>
      <c r="I78" s="98" t="s">
        <v>20</v>
      </c>
    </row>
    <row r="79" spans="1:9" ht="20" customHeight="1" thickBot="1" x14ac:dyDescent="0.35">
      <c r="A79" s="17"/>
      <c r="B79" s="84"/>
      <c r="C79" s="82"/>
      <c r="D79" s="101" t="s">
        <v>62</v>
      </c>
      <c r="E79" s="104"/>
      <c r="F79" s="105"/>
      <c r="G79" s="106"/>
      <c r="H79" s="106"/>
      <c r="I79" s="107"/>
    </row>
    <row r="80" spans="1:9" ht="20" customHeight="1" x14ac:dyDescent="0.3">
      <c r="A80" s="17"/>
      <c r="B80" s="84"/>
      <c r="C80" s="82"/>
      <c r="D80" s="12" t="s">
        <v>12</v>
      </c>
      <c r="E80" s="42">
        <v>0</v>
      </c>
      <c r="F80" s="43" t="s">
        <v>19</v>
      </c>
      <c r="G80" s="45"/>
      <c r="H80" s="44"/>
      <c r="I80" s="92" t="s">
        <v>20</v>
      </c>
    </row>
    <row r="81" spans="1:9" ht="20" customHeight="1" x14ac:dyDescent="0.3">
      <c r="A81" s="17"/>
      <c r="B81" s="84"/>
      <c r="C81" s="82"/>
      <c r="D81" s="18" t="s">
        <v>46</v>
      </c>
      <c r="E81" s="35">
        <f>'[1]CB100%'!$Y$79</f>
        <v>1</v>
      </c>
      <c r="F81" s="36" t="s">
        <v>19</v>
      </c>
      <c r="G81" s="47"/>
      <c r="H81" s="46"/>
      <c r="I81" s="93" t="s">
        <v>20</v>
      </c>
    </row>
    <row r="82" spans="1:9" ht="20" customHeight="1" thickBot="1" x14ac:dyDescent="0.35">
      <c r="A82" s="17"/>
      <c r="B82" s="84"/>
      <c r="C82" s="82"/>
      <c r="D82" s="24" t="s">
        <v>21</v>
      </c>
      <c r="E82" s="48">
        <f>'[1]CB100%'!$Z$79</f>
        <v>1</v>
      </c>
      <c r="F82" s="49" t="s">
        <v>19</v>
      </c>
      <c r="G82" s="51"/>
      <c r="H82" s="50"/>
      <c r="I82" s="98" t="s">
        <v>20</v>
      </c>
    </row>
    <row r="83" spans="1:9" ht="20" customHeight="1" thickBot="1" x14ac:dyDescent="0.35">
      <c r="A83" s="17"/>
      <c r="B83" s="84"/>
      <c r="C83" s="82"/>
      <c r="D83" s="101" t="s">
        <v>60</v>
      </c>
      <c r="E83" s="104"/>
      <c r="F83" s="105"/>
      <c r="G83" s="106"/>
      <c r="H83" s="106"/>
      <c r="I83" s="107"/>
    </row>
    <row r="84" spans="1:9" ht="20" customHeight="1" x14ac:dyDescent="0.3">
      <c r="A84" s="17"/>
      <c r="B84" s="84"/>
      <c r="C84" s="82"/>
      <c r="D84" s="12" t="s">
        <v>12</v>
      </c>
      <c r="E84" s="42">
        <v>0</v>
      </c>
      <c r="F84" s="43" t="s">
        <v>19</v>
      </c>
      <c r="G84" s="45"/>
      <c r="H84" s="44"/>
      <c r="I84" s="92" t="s">
        <v>20</v>
      </c>
    </row>
    <row r="85" spans="1:9" ht="20" customHeight="1" x14ac:dyDescent="0.3">
      <c r="A85" s="17"/>
      <c r="B85" s="84"/>
      <c r="C85" s="82"/>
      <c r="D85" s="18" t="s">
        <v>46</v>
      </c>
      <c r="E85" s="35">
        <f>'[1]CB100%'!$Y$81</f>
        <v>3</v>
      </c>
      <c r="F85" s="36" t="s">
        <v>19</v>
      </c>
      <c r="G85" s="47"/>
      <c r="H85" s="46"/>
      <c r="I85" s="93" t="s">
        <v>20</v>
      </c>
    </row>
    <row r="86" spans="1:9" ht="20" customHeight="1" thickBot="1" x14ac:dyDescent="0.35">
      <c r="A86" s="17"/>
      <c r="B86" s="84"/>
      <c r="C86" s="82"/>
      <c r="D86" s="24" t="s">
        <v>21</v>
      </c>
      <c r="E86" s="48">
        <f>'[1]CB100%'!$Z$81</f>
        <v>7</v>
      </c>
      <c r="F86" s="49" t="s">
        <v>19</v>
      </c>
      <c r="G86" s="51"/>
      <c r="H86" s="50"/>
      <c r="I86" s="98" t="s">
        <v>20</v>
      </c>
    </row>
    <row r="87" spans="1:9" ht="20" customHeight="1" thickBot="1" x14ac:dyDescent="0.35">
      <c r="A87" s="17"/>
      <c r="B87" s="84"/>
      <c r="C87" s="82"/>
      <c r="D87" s="101" t="s">
        <v>61</v>
      </c>
      <c r="E87" s="104"/>
      <c r="F87" s="105"/>
      <c r="G87" s="106"/>
      <c r="H87" s="106"/>
      <c r="I87" s="107"/>
    </row>
    <row r="88" spans="1:9" ht="20" customHeight="1" x14ac:dyDescent="0.3">
      <c r="A88" s="17"/>
      <c r="B88" s="84"/>
      <c r="C88" s="82"/>
      <c r="D88" s="12" t="s">
        <v>12</v>
      </c>
      <c r="E88" s="42">
        <v>0</v>
      </c>
      <c r="F88" s="43" t="s">
        <v>19</v>
      </c>
      <c r="G88" s="45"/>
      <c r="H88" s="44"/>
      <c r="I88" s="92" t="s">
        <v>20</v>
      </c>
    </row>
    <row r="89" spans="1:9" ht="20" customHeight="1" x14ac:dyDescent="0.3">
      <c r="A89" s="17"/>
      <c r="B89" s="84"/>
      <c r="C89" s="82"/>
      <c r="D89" s="18" t="s">
        <v>46</v>
      </c>
      <c r="E89" s="35">
        <f>'[1]CB100%'!$Y$82</f>
        <v>1</v>
      </c>
      <c r="F89" s="36" t="s">
        <v>19</v>
      </c>
      <c r="G89" s="47"/>
      <c r="H89" s="46"/>
      <c r="I89" s="93" t="s">
        <v>20</v>
      </c>
    </row>
    <row r="90" spans="1:9" ht="20" customHeight="1" thickBot="1" x14ac:dyDescent="0.35">
      <c r="A90" s="17"/>
      <c r="B90" s="84"/>
      <c r="C90" s="82"/>
      <c r="D90" s="24" t="s">
        <v>21</v>
      </c>
      <c r="E90" s="48">
        <f>'[1]CB100%'!$Z$82</f>
        <v>1</v>
      </c>
      <c r="F90" s="49" t="s">
        <v>19</v>
      </c>
      <c r="G90" s="51"/>
      <c r="H90" s="50"/>
      <c r="I90" s="98" t="s">
        <v>20</v>
      </c>
    </row>
    <row r="91" spans="1:9" ht="34.25" customHeight="1" thickBot="1" x14ac:dyDescent="0.35">
      <c r="A91" s="147">
        <v>7</v>
      </c>
      <c r="B91" s="155" t="s">
        <v>50</v>
      </c>
      <c r="C91" s="151" t="s">
        <v>24</v>
      </c>
      <c r="D91" s="175" t="s">
        <v>76</v>
      </c>
      <c r="E91" s="176"/>
      <c r="F91" s="176"/>
      <c r="G91" s="176"/>
      <c r="H91" s="176"/>
      <c r="I91" s="177"/>
    </row>
    <row r="92" spans="1:9" ht="20" customHeight="1" x14ac:dyDescent="0.3">
      <c r="A92" s="148"/>
      <c r="B92" s="150"/>
      <c r="C92" s="152"/>
      <c r="D92" s="12" t="s">
        <v>12</v>
      </c>
      <c r="E92" s="42">
        <v>0</v>
      </c>
      <c r="F92" s="43" t="s">
        <v>19</v>
      </c>
      <c r="G92" s="45"/>
      <c r="H92" s="44"/>
      <c r="I92" s="92" t="s">
        <v>20</v>
      </c>
    </row>
    <row r="93" spans="1:9" ht="20" customHeight="1" x14ac:dyDescent="0.3">
      <c r="A93" s="148"/>
      <c r="B93" s="150"/>
      <c r="C93" s="152"/>
      <c r="D93" s="18" t="s">
        <v>46</v>
      </c>
      <c r="E93" s="35">
        <f>'[1]สาขา e-Machine Drop'!$K$14</f>
        <v>613</v>
      </c>
      <c r="F93" s="36" t="s">
        <v>19</v>
      </c>
      <c r="G93" s="47"/>
      <c r="H93" s="46"/>
      <c r="I93" s="93" t="s">
        <v>20</v>
      </c>
    </row>
    <row r="94" spans="1:9" ht="20" customHeight="1" thickBot="1" x14ac:dyDescent="0.35">
      <c r="A94" s="148"/>
      <c r="B94" s="150"/>
      <c r="C94" s="152"/>
      <c r="D94" s="24" t="s">
        <v>21</v>
      </c>
      <c r="E94" s="48">
        <f>'[1]สาขา e-Machine Drop'!$L$14</f>
        <v>1980</v>
      </c>
      <c r="F94" s="49" t="s">
        <v>19</v>
      </c>
      <c r="G94" s="51"/>
      <c r="H94" s="50"/>
      <c r="I94" s="98" t="s">
        <v>20</v>
      </c>
    </row>
    <row r="95" spans="1:9" ht="64.25" customHeight="1" thickBot="1" x14ac:dyDescent="0.35">
      <c r="A95" s="148"/>
      <c r="B95" s="150"/>
      <c r="C95" s="152"/>
      <c r="D95" s="178" t="s">
        <v>55</v>
      </c>
      <c r="E95" s="179"/>
      <c r="F95" s="179"/>
      <c r="G95" s="179"/>
      <c r="H95" s="179"/>
      <c r="I95" s="180"/>
    </row>
    <row r="96" spans="1:9" ht="20" customHeight="1" x14ac:dyDescent="0.3">
      <c r="A96" s="148"/>
      <c r="B96" s="150"/>
      <c r="C96" s="152"/>
      <c r="D96" s="12" t="s">
        <v>12</v>
      </c>
      <c r="E96" s="42">
        <v>0</v>
      </c>
      <c r="F96" s="43" t="s">
        <v>19</v>
      </c>
      <c r="G96" s="45"/>
      <c r="H96" s="44"/>
      <c r="I96" s="92" t="s">
        <v>20</v>
      </c>
    </row>
    <row r="97" spans="1:9" ht="20" customHeight="1" x14ac:dyDescent="0.3">
      <c r="A97" s="148"/>
      <c r="B97" s="150"/>
      <c r="C97" s="152"/>
      <c r="D97" s="18" t="s">
        <v>46</v>
      </c>
      <c r="E97" s="35">
        <f>'[1]สาขา e-Machine Drop'!$K$20</f>
        <v>152</v>
      </c>
      <c r="F97" s="36" t="s">
        <v>19</v>
      </c>
      <c r="G97" s="47"/>
      <c r="H97" s="46"/>
      <c r="I97" s="93" t="s">
        <v>20</v>
      </c>
    </row>
    <row r="98" spans="1:9" ht="20" customHeight="1" thickBot="1" x14ac:dyDescent="0.35">
      <c r="A98" s="148"/>
      <c r="B98" s="150"/>
      <c r="C98" s="152"/>
      <c r="D98" s="24" t="s">
        <v>21</v>
      </c>
      <c r="E98" s="48">
        <f>'[1]สาขา e-Machine Drop'!$L$20</f>
        <v>526</v>
      </c>
      <c r="F98" s="49" t="s">
        <v>19</v>
      </c>
      <c r="G98" s="51"/>
      <c r="H98" s="50"/>
      <c r="I98" s="98" t="s">
        <v>20</v>
      </c>
    </row>
    <row r="99" spans="1:9" ht="20" customHeight="1" thickBot="1" x14ac:dyDescent="0.35">
      <c r="A99" s="17"/>
      <c r="B99" s="34"/>
      <c r="C99" s="81"/>
      <c r="D99" s="178" t="s">
        <v>56</v>
      </c>
      <c r="E99" s="179"/>
      <c r="F99" s="179"/>
      <c r="G99" s="179"/>
      <c r="H99" s="179"/>
      <c r="I99" s="180"/>
    </row>
    <row r="100" spans="1:9" ht="20" customHeight="1" x14ac:dyDescent="0.3">
      <c r="A100" s="17"/>
      <c r="B100" s="34"/>
      <c r="C100" s="82"/>
      <c r="D100" s="12" t="s">
        <v>12</v>
      </c>
      <c r="E100" s="42">
        <v>0</v>
      </c>
      <c r="F100" s="43" t="s">
        <v>19</v>
      </c>
      <c r="G100" s="45"/>
      <c r="H100" s="44"/>
      <c r="I100" s="92" t="s">
        <v>20</v>
      </c>
    </row>
    <row r="101" spans="1:9" ht="20" customHeight="1" x14ac:dyDescent="0.3">
      <c r="A101" s="17"/>
      <c r="B101" s="34"/>
      <c r="C101" s="82"/>
      <c r="D101" s="18" t="s">
        <v>46</v>
      </c>
      <c r="E101" s="35">
        <f>'[1]สาขา e-Machine Drop'!$K$21</f>
        <v>18</v>
      </c>
      <c r="F101" s="36" t="s">
        <v>19</v>
      </c>
      <c r="G101" s="47"/>
      <c r="H101" s="46"/>
      <c r="I101" s="93" t="s">
        <v>20</v>
      </c>
    </row>
    <row r="102" spans="1:9" ht="20" customHeight="1" thickBot="1" x14ac:dyDescent="0.35">
      <c r="A102" s="17"/>
      <c r="B102" s="34"/>
      <c r="C102" s="82"/>
      <c r="D102" s="24" t="s">
        <v>21</v>
      </c>
      <c r="E102" s="48">
        <f>'[1]สาขา e-Machine Drop'!$L$21</f>
        <v>68</v>
      </c>
      <c r="F102" s="49" t="s">
        <v>19</v>
      </c>
      <c r="G102" s="62"/>
      <c r="H102" s="63"/>
      <c r="I102" s="96" t="s">
        <v>20</v>
      </c>
    </row>
    <row r="103" spans="1:9" ht="20" customHeight="1" thickBot="1" x14ac:dyDescent="0.35">
      <c r="A103" s="17"/>
      <c r="B103" s="34"/>
      <c r="C103" s="82"/>
      <c r="D103" s="108" t="s">
        <v>57</v>
      </c>
      <c r="E103" s="109"/>
      <c r="F103" s="110"/>
      <c r="G103" s="111"/>
      <c r="H103" s="111"/>
      <c r="I103" s="112"/>
    </row>
    <row r="104" spans="1:9" ht="20" customHeight="1" x14ac:dyDescent="0.3">
      <c r="A104" s="17"/>
      <c r="B104" s="34"/>
      <c r="C104" s="82"/>
      <c r="D104" s="39" t="s">
        <v>12</v>
      </c>
      <c r="E104" s="58">
        <v>0</v>
      </c>
      <c r="F104" s="31" t="s">
        <v>19</v>
      </c>
      <c r="G104" s="59"/>
      <c r="H104" s="60"/>
      <c r="I104" s="94" t="s">
        <v>20</v>
      </c>
    </row>
    <row r="105" spans="1:9" ht="20" customHeight="1" x14ac:dyDescent="0.3">
      <c r="A105" s="17"/>
      <c r="B105" s="34"/>
      <c r="C105" s="82"/>
      <c r="D105" s="18" t="s">
        <v>46</v>
      </c>
      <c r="E105" s="35">
        <f>'[1]สาขา e-Machine Drop เกาะ'!$O$34</f>
        <v>46</v>
      </c>
      <c r="F105" s="36" t="s">
        <v>19</v>
      </c>
      <c r="G105" s="47"/>
      <c r="H105" s="46"/>
      <c r="I105" s="93" t="s">
        <v>20</v>
      </c>
    </row>
    <row r="106" spans="1:9" ht="20" customHeight="1" thickBot="1" x14ac:dyDescent="0.35">
      <c r="A106" s="17"/>
      <c r="B106" s="34"/>
      <c r="C106" s="82"/>
      <c r="D106" s="24" t="s">
        <v>21</v>
      </c>
      <c r="E106" s="48">
        <f>'[1]สาขา e-Machine Drop เกาะ'!$P$34</f>
        <v>152</v>
      </c>
      <c r="F106" s="49" t="s">
        <v>19</v>
      </c>
      <c r="G106" s="62"/>
      <c r="H106" s="63"/>
      <c r="I106" s="96" t="s">
        <v>20</v>
      </c>
    </row>
    <row r="107" spans="1:9" ht="20" customHeight="1" thickBot="1" x14ac:dyDescent="0.35">
      <c r="A107" s="17"/>
      <c r="B107" s="34"/>
      <c r="C107" s="82"/>
      <c r="D107" s="113" t="s">
        <v>58</v>
      </c>
      <c r="E107" s="114"/>
      <c r="F107" s="115"/>
      <c r="G107" s="106"/>
      <c r="H107" s="106"/>
      <c r="I107" s="107"/>
    </row>
    <row r="108" spans="1:9" ht="20" customHeight="1" x14ac:dyDescent="0.3">
      <c r="A108" s="17"/>
      <c r="B108" s="34"/>
      <c r="C108" s="82"/>
      <c r="D108" s="12" t="s">
        <v>12</v>
      </c>
      <c r="E108" s="42">
        <v>0</v>
      </c>
      <c r="F108" s="43" t="s">
        <v>19</v>
      </c>
      <c r="G108" s="45"/>
      <c r="H108" s="44"/>
      <c r="I108" s="92" t="s">
        <v>20</v>
      </c>
    </row>
    <row r="109" spans="1:9" ht="20" customHeight="1" x14ac:dyDescent="0.3">
      <c r="A109" s="17"/>
      <c r="B109" s="34"/>
      <c r="C109" s="82"/>
      <c r="D109" s="18" t="s">
        <v>46</v>
      </c>
      <c r="E109" s="35">
        <f>'[1]สาขา e-Machine Drop เกาะ'!$O$35</f>
        <v>13</v>
      </c>
      <c r="F109" s="36" t="s">
        <v>19</v>
      </c>
      <c r="G109" s="47"/>
      <c r="H109" s="46"/>
      <c r="I109" s="93" t="s">
        <v>20</v>
      </c>
    </row>
    <row r="110" spans="1:9" ht="20" customHeight="1" thickBot="1" x14ac:dyDescent="0.35">
      <c r="A110" s="17"/>
      <c r="B110" s="34"/>
      <c r="C110" s="82"/>
      <c r="D110" s="24" t="s">
        <v>21</v>
      </c>
      <c r="E110" s="48">
        <f>'[1]สาขา e-Machine Drop เกาะ'!$P$35</f>
        <v>42</v>
      </c>
      <c r="F110" s="49" t="s">
        <v>19</v>
      </c>
      <c r="G110" s="51"/>
      <c r="H110" s="50"/>
      <c r="I110" s="98" t="s">
        <v>20</v>
      </c>
    </row>
    <row r="111" spans="1:9" ht="20" customHeight="1" thickBot="1" x14ac:dyDescent="0.35">
      <c r="A111" s="39"/>
      <c r="B111" s="72"/>
      <c r="C111" s="81"/>
      <c r="D111" s="108" t="s">
        <v>59</v>
      </c>
      <c r="E111" s="109"/>
      <c r="F111" s="110"/>
      <c r="G111" s="116"/>
      <c r="H111" s="116"/>
      <c r="I111" s="117"/>
    </row>
    <row r="112" spans="1:9" ht="20" customHeight="1" x14ac:dyDescent="0.3">
      <c r="A112" s="17"/>
      <c r="B112" s="34"/>
      <c r="C112" s="81"/>
      <c r="D112" s="39" t="s">
        <v>12</v>
      </c>
      <c r="E112" s="58">
        <v>0</v>
      </c>
      <c r="F112" s="31" t="s">
        <v>19</v>
      </c>
      <c r="G112" s="59"/>
      <c r="H112" s="60"/>
      <c r="I112" s="94" t="s">
        <v>20</v>
      </c>
    </row>
    <row r="113" spans="1:9" ht="20" customHeight="1" x14ac:dyDescent="0.3">
      <c r="A113" s="17"/>
      <c r="B113" s="34"/>
      <c r="C113" s="81"/>
      <c r="D113" s="18" t="s">
        <v>46</v>
      </c>
      <c r="E113" s="35">
        <f>'[1]สาขา e-Machine Drop เกาะ'!$O$36</f>
        <v>3</v>
      </c>
      <c r="F113" s="36" t="s">
        <v>19</v>
      </c>
      <c r="G113" s="47"/>
      <c r="H113" s="46"/>
      <c r="I113" s="93" t="s">
        <v>20</v>
      </c>
    </row>
    <row r="114" spans="1:9" ht="20" customHeight="1" thickBot="1" x14ac:dyDescent="0.35">
      <c r="A114" s="17"/>
      <c r="B114" s="34"/>
      <c r="C114" s="81"/>
      <c r="D114" s="24" t="s">
        <v>21</v>
      </c>
      <c r="E114" s="48">
        <f>'[1]สาขา e-Machine Drop เกาะ'!$P$36</f>
        <v>8</v>
      </c>
      <c r="F114" s="49" t="s">
        <v>19</v>
      </c>
      <c r="G114" s="51"/>
      <c r="H114" s="50"/>
      <c r="I114" s="98" t="s">
        <v>20</v>
      </c>
    </row>
    <row r="115" spans="1:9" ht="20" customHeight="1" thickBot="1" x14ac:dyDescent="0.35">
      <c r="A115" s="17"/>
      <c r="B115" s="34"/>
      <c r="C115" s="81"/>
      <c r="D115" s="108" t="s">
        <v>62</v>
      </c>
      <c r="E115" s="109"/>
      <c r="F115" s="110"/>
      <c r="G115" s="116"/>
      <c r="H115" s="116"/>
      <c r="I115" s="117"/>
    </row>
    <row r="116" spans="1:9" ht="20" customHeight="1" x14ac:dyDescent="0.3">
      <c r="A116" s="17"/>
      <c r="B116" s="34"/>
      <c r="C116" s="81"/>
      <c r="D116" s="12" t="s">
        <v>12</v>
      </c>
      <c r="E116" s="42">
        <v>0</v>
      </c>
      <c r="F116" s="43" t="s">
        <v>19</v>
      </c>
      <c r="G116" s="45"/>
      <c r="H116" s="44"/>
      <c r="I116" s="92" t="s">
        <v>20</v>
      </c>
    </row>
    <row r="117" spans="1:9" ht="20" customHeight="1" x14ac:dyDescent="0.3">
      <c r="A117" s="17"/>
      <c r="B117" s="34"/>
      <c r="C117" s="81"/>
      <c r="D117" s="18" t="s">
        <v>46</v>
      </c>
      <c r="E117" s="35">
        <f>'[1]Prospective Vol'!$Y$84</f>
        <v>0</v>
      </c>
      <c r="F117" s="36" t="s">
        <v>19</v>
      </c>
      <c r="G117" s="47"/>
      <c r="H117" s="46"/>
      <c r="I117" s="93" t="s">
        <v>20</v>
      </c>
    </row>
    <row r="118" spans="1:9" ht="20" customHeight="1" thickBot="1" x14ac:dyDescent="0.35">
      <c r="A118" s="17"/>
      <c r="B118" s="34"/>
      <c r="C118" s="82"/>
      <c r="D118" s="24" t="s">
        <v>21</v>
      </c>
      <c r="E118" s="48">
        <f>'[1]Prospective Vol'!$Z$84</f>
        <v>0</v>
      </c>
      <c r="F118" s="49" t="s">
        <v>19</v>
      </c>
      <c r="G118" s="51"/>
      <c r="H118" s="50"/>
      <c r="I118" s="98" t="s">
        <v>20</v>
      </c>
    </row>
    <row r="119" spans="1:9" ht="20" customHeight="1" thickBot="1" x14ac:dyDescent="0.35">
      <c r="A119" s="17"/>
      <c r="B119" s="34"/>
      <c r="C119" s="82"/>
      <c r="D119" s="108" t="s">
        <v>60</v>
      </c>
      <c r="E119" s="109"/>
      <c r="F119" s="110"/>
      <c r="G119" s="116"/>
      <c r="H119" s="116"/>
      <c r="I119" s="117"/>
    </row>
    <row r="120" spans="1:9" ht="20" customHeight="1" x14ac:dyDescent="0.3">
      <c r="A120" s="17"/>
      <c r="B120" s="34"/>
      <c r="C120" s="82"/>
      <c r="D120" s="12" t="s">
        <v>12</v>
      </c>
      <c r="E120" s="42">
        <v>0</v>
      </c>
      <c r="F120" s="43" t="s">
        <v>19</v>
      </c>
      <c r="G120" s="45"/>
      <c r="H120" s="44"/>
      <c r="I120" s="92" t="s">
        <v>20</v>
      </c>
    </row>
    <row r="121" spans="1:9" ht="20" customHeight="1" x14ac:dyDescent="0.3">
      <c r="A121" s="17"/>
      <c r="B121" s="34"/>
      <c r="C121" s="82"/>
      <c r="D121" s="18" t="s">
        <v>46</v>
      </c>
      <c r="E121" s="35">
        <f>'[1]Prospective Vol'!$Y$85</f>
        <v>0</v>
      </c>
      <c r="F121" s="36" t="s">
        <v>19</v>
      </c>
      <c r="G121" s="47"/>
      <c r="H121" s="46"/>
      <c r="I121" s="93" t="s">
        <v>20</v>
      </c>
    </row>
    <row r="122" spans="1:9" ht="20" customHeight="1" thickBot="1" x14ac:dyDescent="0.35">
      <c r="A122" s="17"/>
      <c r="B122" s="34"/>
      <c r="C122" s="82"/>
      <c r="D122" s="24" t="s">
        <v>21</v>
      </c>
      <c r="E122" s="48">
        <f>'[1]Prospective Vol'!$Z$85</f>
        <v>0</v>
      </c>
      <c r="F122" s="49" t="s">
        <v>19</v>
      </c>
      <c r="G122" s="51"/>
      <c r="H122" s="50"/>
      <c r="I122" s="98" t="s">
        <v>20</v>
      </c>
    </row>
    <row r="123" spans="1:9" ht="20" customHeight="1" thickBot="1" x14ac:dyDescent="0.35">
      <c r="A123" s="17"/>
      <c r="B123" s="34"/>
      <c r="C123" s="82"/>
      <c r="D123" s="101" t="s">
        <v>61</v>
      </c>
      <c r="E123" s="104"/>
      <c r="F123" s="105"/>
      <c r="G123" s="106"/>
      <c r="H123" s="106"/>
      <c r="I123" s="107"/>
    </row>
    <row r="124" spans="1:9" ht="20" customHeight="1" x14ac:dyDescent="0.3">
      <c r="A124" s="17"/>
      <c r="B124" s="34"/>
      <c r="C124" s="82"/>
      <c r="D124" s="12" t="s">
        <v>12</v>
      </c>
      <c r="E124" s="42">
        <v>0</v>
      </c>
      <c r="F124" s="43" t="s">
        <v>19</v>
      </c>
      <c r="G124" s="45"/>
      <c r="H124" s="44"/>
      <c r="I124" s="92" t="s">
        <v>20</v>
      </c>
    </row>
    <row r="125" spans="1:9" ht="20" customHeight="1" x14ac:dyDescent="0.3">
      <c r="A125" s="17"/>
      <c r="B125" s="34"/>
      <c r="C125" s="82"/>
      <c r="D125" s="18" t="s">
        <v>46</v>
      </c>
      <c r="E125" s="35">
        <f>'[1]Prospective Vol'!$Y$86</f>
        <v>0</v>
      </c>
      <c r="F125" s="36" t="s">
        <v>19</v>
      </c>
      <c r="G125" s="47"/>
      <c r="H125" s="46"/>
      <c r="I125" s="93" t="s">
        <v>20</v>
      </c>
    </row>
    <row r="126" spans="1:9" ht="20" customHeight="1" thickBot="1" x14ac:dyDescent="0.35">
      <c r="A126" s="79"/>
      <c r="B126" s="80"/>
      <c r="C126" s="126"/>
      <c r="D126" s="24" t="s">
        <v>21</v>
      </c>
      <c r="E126" s="48">
        <f>'[1]Prospective Vol'!$Z$86</f>
        <v>0</v>
      </c>
      <c r="F126" s="49" t="s">
        <v>19</v>
      </c>
      <c r="G126" s="51"/>
      <c r="H126" s="50"/>
      <c r="I126" s="98" t="s">
        <v>20</v>
      </c>
    </row>
    <row r="127" spans="1:9" ht="34.25" customHeight="1" thickBot="1" x14ac:dyDescent="0.35">
      <c r="A127" s="147">
        <v>8</v>
      </c>
      <c r="B127" s="155" t="s">
        <v>51</v>
      </c>
      <c r="C127" s="151" t="s">
        <v>25</v>
      </c>
      <c r="D127" s="175" t="s">
        <v>76</v>
      </c>
      <c r="E127" s="176"/>
      <c r="F127" s="176"/>
      <c r="G127" s="176"/>
      <c r="H127" s="176"/>
      <c r="I127" s="177"/>
    </row>
    <row r="128" spans="1:9" ht="20" customHeight="1" x14ac:dyDescent="0.3">
      <c r="A128" s="148"/>
      <c r="B128" s="150"/>
      <c r="C128" s="152"/>
      <c r="D128" s="12" t="s">
        <v>12</v>
      </c>
      <c r="E128" s="42">
        <v>0</v>
      </c>
      <c r="F128" s="43" t="s">
        <v>19</v>
      </c>
      <c r="G128" s="45"/>
      <c r="H128" s="44"/>
      <c r="I128" s="92" t="s">
        <v>20</v>
      </c>
    </row>
    <row r="129" spans="1:9" ht="20" customHeight="1" x14ac:dyDescent="0.3">
      <c r="A129" s="148"/>
      <c r="B129" s="150"/>
      <c r="C129" s="152"/>
      <c r="D129" s="18" t="s">
        <v>46</v>
      </c>
      <c r="E129" s="35">
        <f>'[1]สาขา e-Machine Drop'!$O$14</f>
        <v>1150</v>
      </c>
      <c r="F129" s="36" t="s">
        <v>19</v>
      </c>
      <c r="G129" s="47"/>
      <c r="H129" s="46"/>
      <c r="I129" s="93" t="s">
        <v>20</v>
      </c>
    </row>
    <row r="130" spans="1:9" ht="20" customHeight="1" thickBot="1" x14ac:dyDescent="0.35">
      <c r="A130" s="148"/>
      <c r="B130" s="150"/>
      <c r="C130" s="152"/>
      <c r="D130" s="24" t="s">
        <v>21</v>
      </c>
      <c r="E130" s="48">
        <f>'[1]สาขา e-Machine Drop'!$P$14</f>
        <v>4240</v>
      </c>
      <c r="F130" s="49" t="s">
        <v>19</v>
      </c>
      <c r="G130" s="51"/>
      <c r="H130" s="50"/>
      <c r="I130" s="98" t="s">
        <v>20</v>
      </c>
    </row>
    <row r="131" spans="1:9" ht="58.25" customHeight="1" thickBot="1" x14ac:dyDescent="0.35">
      <c r="A131" s="148"/>
      <c r="B131" s="150"/>
      <c r="C131" s="152"/>
      <c r="D131" s="181" t="s">
        <v>55</v>
      </c>
      <c r="E131" s="182"/>
      <c r="F131" s="182"/>
      <c r="G131" s="182"/>
      <c r="H131" s="182"/>
      <c r="I131" s="183"/>
    </row>
    <row r="132" spans="1:9" ht="20" customHeight="1" x14ac:dyDescent="0.3">
      <c r="A132" s="148"/>
      <c r="B132" s="150"/>
      <c r="C132" s="152"/>
      <c r="D132" s="12" t="s">
        <v>12</v>
      </c>
      <c r="E132" s="42">
        <v>0</v>
      </c>
      <c r="F132" s="43" t="s">
        <v>19</v>
      </c>
      <c r="G132" s="45"/>
      <c r="H132" s="44"/>
      <c r="I132" s="92" t="s">
        <v>20</v>
      </c>
    </row>
    <row r="133" spans="1:9" ht="20" customHeight="1" x14ac:dyDescent="0.3">
      <c r="A133" s="148"/>
      <c r="B133" s="150"/>
      <c r="C133" s="152"/>
      <c r="D133" s="18" t="s">
        <v>46</v>
      </c>
      <c r="E133" s="35">
        <f>'[1]สาขา e-Machine Drop'!$O$20</f>
        <v>118</v>
      </c>
      <c r="F133" s="36" t="s">
        <v>19</v>
      </c>
      <c r="G133" s="47"/>
      <c r="H133" s="46"/>
      <c r="I133" s="93" t="s">
        <v>20</v>
      </c>
    </row>
    <row r="134" spans="1:9" ht="20" customHeight="1" thickBot="1" x14ac:dyDescent="0.35">
      <c r="A134" s="148"/>
      <c r="B134" s="150"/>
      <c r="C134" s="152"/>
      <c r="D134" s="24" t="s">
        <v>21</v>
      </c>
      <c r="E134" s="48">
        <f>'[1]สาขา e-Machine Drop'!$P$20</f>
        <v>981</v>
      </c>
      <c r="F134" s="49" t="s">
        <v>19</v>
      </c>
      <c r="G134" s="51"/>
      <c r="H134" s="50"/>
      <c r="I134" s="98" t="s">
        <v>20</v>
      </c>
    </row>
    <row r="135" spans="1:9" ht="20" customHeight="1" thickBot="1" x14ac:dyDescent="0.35">
      <c r="A135" s="17"/>
      <c r="B135" s="34"/>
      <c r="C135" s="81"/>
      <c r="D135" s="181" t="s">
        <v>56</v>
      </c>
      <c r="E135" s="182"/>
      <c r="F135" s="182"/>
      <c r="G135" s="182"/>
      <c r="H135" s="182"/>
      <c r="I135" s="183"/>
    </row>
    <row r="136" spans="1:9" ht="20" customHeight="1" x14ac:dyDescent="0.3">
      <c r="A136" s="17"/>
      <c r="B136" s="34"/>
      <c r="C136" s="82"/>
      <c r="D136" s="39" t="s">
        <v>12</v>
      </c>
      <c r="E136" s="58">
        <v>0</v>
      </c>
      <c r="F136" s="31" t="s">
        <v>19</v>
      </c>
      <c r="G136" s="59"/>
      <c r="H136" s="60"/>
      <c r="I136" s="94" t="s">
        <v>20</v>
      </c>
    </row>
    <row r="137" spans="1:9" ht="20" customHeight="1" x14ac:dyDescent="0.3">
      <c r="A137" s="17"/>
      <c r="B137" s="34"/>
      <c r="C137" s="82"/>
      <c r="D137" s="18" t="s">
        <v>46</v>
      </c>
      <c r="E137" s="35">
        <f>'[1]สาขา e-Machine Drop'!$O$21</f>
        <v>1</v>
      </c>
      <c r="F137" s="36" t="s">
        <v>19</v>
      </c>
      <c r="G137" s="47"/>
      <c r="H137" s="46"/>
      <c r="I137" s="93" t="s">
        <v>20</v>
      </c>
    </row>
    <row r="138" spans="1:9" ht="20" customHeight="1" thickBot="1" x14ac:dyDescent="0.35">
      <c r="A138" s="17"/>
      <c r="B138" s="34"/>
      <c r="C138" s="82"/>
      <c r="D138" s="39" t="s">
        <v>21</v>
      </c>
      <c r="E138" s="30">
        <f>'[1]สาขา e-Machine Drop'!$P$21</f>
        <v>179</v>
      </c>
      <c r="F138" s="31" t="s">
        <v>19</v>
      </c>
      <c r="G138" s="59"/>
      <c r="H138" s="60"/>
      <c r="I138" s="94" t="s">
        <v>20</v>
      </c>
    </row>
    <row r="139" spans="1:9" ht="20" customHeight="1" thickBot="1" x14ac:dyDescent="0.35">
      <c r="A139" s="17"/>
      <c r="B139" s="34"/>
      <c r="C139" s="82"/>
      <c r="D139" s="108" t="s">
        <v>57</v>
      </c>
      <c r="E139" s="118"/>
      <c r="F139" s="119"/>
      <c r="G139" s="120"/>
      <c r="H139" s="120"/>
      <c r="I139" s="121"/>
    </row>
    <row r="140" spans="1:9" ht="20" customHeight="1" x14ac:dyDescent="0.3">
      <c r="A140" s="17"/>
      <c r="B140" s="34"/>
      <c r="C140" s="82"/>
      <c r="D140" s="39" t="s">
        <v>12</v>
      </c>
      <c r="E140" s="58">
        <v>0</v>
      </c>
      <c r="F140" s="31" t="s">
        <v>19</v>
      </c>
      <c r="G140" s="59"/>
      <c r="H140" s="60"/>
      <c r="I140" s="94" t="s">
        <v>20</v>
      </c>
    </row>
    <row r="141" spans="1:9" ht="20" customHeight="1" x14ac:dyDescent="0.3">
      <c r="A141" s="17"/>
      <c r="B141" s="34"/>
      <c r="C141" s="82"/>
      <c r="D141" s="18" t="s">
        <v>46</v>
      </c>
      <c r="E141" s="35">
        <f>'[1]CB100%'!$Y$76</f>
        <v>110</v>
      </c>
      <c r="F141" s="36" t="s">
        <v>19</v>
      </c>
      <c r="G141" s="47"/>
      <c r="H141" s="46"/>
      <c r="I141" s="93" t="s">
        <v>20</v>
      </c>
    </row>
    <row r="142" spans="1:9" ht="20" customHeight="1" thickBot="1" x14ac:dyDescent="0.35">
      <c r="A142" s="17"/>
      <c r="B142" s="34"/>
      <c r="C142" s="82"/>
      <c r="D142" s="39" t="s">
        <v>21</v>
      </c>
      <c r="E142" s="30">
        <f>'[1]CB100%'!$Z$76</f>
        <v>364</v>
      </c>
      <c r="F142" s="31" t="s">
        <v>19</v>
      </c>
      <c r="G142" s="59"/>
      <c r="H142" s="60"/>
      <c r="I142" s="94" t="s">
        <v>20</v>
      </c>
    </row>
    <row r="143" spans="1:9" ht="20" customHeight="1" thickBot="1" x14ac:dyDescent="0.35">
      <c r="A143" s="17"/>
      <c r="B143" s="34"/>
      <c r="C143" s="82"/>
      <c r="D143" s="108" t="s">
        <v>58</v>
      </c>
      <c r="E143" s="109"/>
      <c r="F143" s="110"/>
      <c r="G143" s="116"/>
      <c r="H143" s="116"/>
      <c r="I143" s="117"/>
    </row>
    <row r="144" spans="1:9" ht="20" customHeight="1" x14ac:dyDescent="0.3">
      <c r="A144" s="17"/>
      <c r="B144" s="34"/>
      <c r="C144" s="82"/>
      <c r="D144" s="39" t="s">
        <v>12</v>
      </c>
      <c r="E144" s="58">
        <v>0</v>
      </c>
      <c r="F144" s="31" t="s">
        <v>19</v>
      </c>
      <c r="G144" s="59"/>
      <c r="H144" s="60"/>
      <c r="I144" s="94" t="s">
        <v>20</v>
      </c>
    </row>
    <row r="145" spans="1:9" ht="20" customHeight="1" x14ac:dyDescent="0.3">
      <c r="A145" s="17"/>
      <c r="B145" s="34"/>
      <c r="C145" s="82"/>
      <c r="D145" s="18" t="s">
        <v>46</v>
      </c>
      <c r="E145" s="35">
        <f>'[1]CB100%'!$Y$77</f>
        <v>38</v>
      </c>
      <c r="F145" s="36" t="s">
        <v>19</v>
      </c>
      <c r="G145" s="47"/>
      <c r="H145" s="46"/>
      <c r="I145" s="93" t="s">
        <v>20</v>
      </c>
    </row>
    <row r="146" spans="1:9" ht="20" customHeight="1" thickBot="1" x14ac:dyDescent="0.35">
      <c r="A146" s="17"/>
      <c r="B146" s="34"/>
      <c r="C146" s="82"/>
      <c r="D146" s="39" t="s">
        <v>21</v>
      </c>
      <c r="E146" s="30">
        <f>'[1]CB100%'!$Z$77</f>
        <v>126</v>
      </c>
      <c r="F146" s="31" t="s">
        <v>19</v>
      </c>
      <c r="G146" s="59"/>
      <c r="H146" s="60"/>
      <c r="I146" s="94" t="s">
        <v>20</v>
      </c>
    </row>
    <row r="147" spans="1:9" ht="20" customHeight="1" thickBot="1" x14ac:dyDescent="0.35">
      <c r="A147" s="17"/>
      <c r="B147" s="34"/>
      <c r="C147" s="82"/>
      <c r="D147" s="108" t="s">
        <v>59</v>
      </c>
      <c r="E147" s="109"/>
      <c r="F147" s="110"/>
      <c r="G147" s="116"/>
      <c r="H147" s="116"/>
      <c r="I147" s="117"/>
    </row>
    <row r="148" spans="1:9" ht="20" customHeight="1" x14ac:dyDescent="0.3">
      <c r="A148" s="17"/>
      <c r="B148" s="34"/>
      <c r="C148" s="82"/>
      <c r="D148" s="39" t="s">
        <v>12</v>
      </c>
      <c r="E148" s="58">
        <v>0</v>
      </c>
      <c r="F148" s="31" t="s">
        <v>19</v>
      </c>
      <c r="G148" s="59"/>
      <c r="H148" s="60"/>
      <c r="I148" s="94" t="s">
        <v>20</v>
      </c>
    </row>
    <row r="149" spans="1:9" ht="20" customHeight="1" x14ac:dyDescent="0.3">
      <c r="A149" s="17"/>
      <c r="B149" s="34"/>
      <c r="C149" s="82"/>
      <c r="D149" s="18" t="s">
        <v>46</v>
      </c>
      <c r="E149" s="35">
        <f>'[1]CB100%'!$Y$78</f>
        <v>18</v>
      </c>
      <c r="F149" s="36" t="s">
        <v>19</v>
      </c>
      <c r="G149" s="47"/>
      <c r="H149" s="46"/>
      <c r="I149" s="93" t="s">
        <v>20</v>
      </c>
    </row>
    <row r="150" spans="1:9" ht="20" customHeight="1" thickBot="1" x14ac:dyDescent="0.35">
      <c r="A150" s="17"/>
      <c r="B150" s="34"/>
      <c r="C150" s="82"/>
      <c r="D150" s="39" t="s">
        <v>21</v>
      </c>
      <c r="E150" s="30">
        <f>'[1]CB100%'!$Z$78</f>
        <v>60</v>
      </c>
      <c r="F150" s="31" t="s">
        <v>19</v>
      </c>
      <c r="G150" s="59"/>
      <c r="H150" s="60"/>
      <c r="I150" s="94" t="s">
        <v>20</v>
      </c>
    </row>
    <row r="151" spans="1:9" ht="20" customHeight="1" thickBot="1" x14ac:dyDescent="0.35">
      <c r="A151" s="17"/>
      <c r="B151" s="34"/>
      <c r="C151" s="82"/>
      <c r="D151" s="108" t="s">
        <v>62</v>
      </c>
      <c r="E151" s="109"/>
      <c r="F151" s="110"/>
      <c r="G151" s="116"/>
      <c r="H151" s="116"/>
      <c r="I151" s="117"/>
    </row>
    <row r="152" spans="1:9" ht="20" customHeight="1" x14ac:dyDescent="0.3">
      <c r="A152" s="17"/>
      <c r="B152" s="34"/>
      <c r="C152" s="82"/>
      <c r="D152" s="39" t="s">
        <v>12</v>
      </c>
      <c r="E152" s="58">
        <v>0</v>
      </c>
      <c r="F152" s="31" t="s">
        <v>19</v>
      </c>
      <c r="G152" s="59"/>
      <c r="H152" s="60"/>
      <c r="I152" s="94" t="s">
        <v>20</v>
      </c>
    </row>
    <row r="153" spans="1:9" ht="20" customHeight="1" x14ac:dyDescent="0.3">
      <c r="A153" s="17"/>
      <c r="B153" s="34"/>
      <c r="C153" s="82"/>
      <c r="D153" s="18" t="s">
        <v>46</v>
      </c>
      <c r="E153" s="35">
        <f>'[1]CB100%'!$Y$79</f>
        <v>1</v>
      </c>
      <c r="F153" s="36" t="s">
        <v>19</v>
      </c>
      <c r="G153" s="47"/>
      <c r="H153" s="46"/>
      <c r="I153" s="93" t="s">
        <v>20</v>
      </c>
    </row>
    <row r="154" spans="1:9" ht="20" customHeight="1" thickBot="1" x14ac:dyDescent="0.35">
      <c r="A154" s="17"/>
      <c r="B154" s="34"/>
      <c r="C154" s="82"/>
      <c r="D154" s="39" t="s">
        <v>21</v>
      </c>
      <c r="E154" s="30">
        <f>'[1]CB100%'!$Z$79</f>
        <v>1</v>
      </c>
      <c r="F154" s="31" t="s">
        <v>19</v>
      </c>
      <c r="G154" s="59"/>
      <c r="H154" s="60"/>
      <c r="I154" s="94" t="s">
        <v>20</v>
      </c>
    </row>
    <row r="155" spans="1:9" ht="20" customHeight="1" thickBot="1" x14ac:dyDescent="0.35">
      <c r="A155" s="17"/>
      <c r="B155" s="34"/>
      <c r="C155" s="82"/>
      <c r="D155" s="108" t="s">
        <v>60</v>
      </c>
      <c r="E155" s="109"/>
      <c r="F155" s="110"/>
      <c r="G155" s="116"/>
      <c r="H155" s="116"/>
      <c r="I155" s="117"/>
    </row>
    <row r="156" spans="1:9" ht="20" customHeight="1" x14ac:dyDescent="0.3">
      <c r="A156" s="17"/>
      <c r="B156" s="34"/>
      <c r="C156" s="82"/>
      <c r="D156" s="39" t="s">
        <v>12</v>
      </c>
      <c r="E156" s="58">
        <v>0</v>
      </c>
      <c r="F156" s="31" t="s">
        <v>19</v>
      </c>
      <c r="G156" s="59"/>
      <c r="H156" s="60"/>
      <c r="I156" s="94" t="s">
        <v>20</v>
      </c>
    </row>
    <row r="157" spans="1:9" ht="20" customHeight="1" x14ac:dyDescent="0.3">
      <c r="A157" s="17"/>
      <c r="B157" s="34"/>
      <c r="C157" s="82"/>
      <c r="D157" s="18" t="s">
        <v>46</v>
      </c>
      <c r="E157" s="35">
        <f>'[1]CB100%'!$Y$81</f>
        <v>3</v>
      </c>
      <c r="F157" s="36" t="s">
        <v>19</v>
      </c>
      <c r="G157" s="47"/>
      <c r="H157" s="46"/>
      <c r="I157" s="93" t="s">
        <v>20</v>
      </c>
    </row>
    <row r="158" spans="1:9" ht="20" customHeight="1" thickBot="1" x14ac:dyDescent="0.35">
      <c r="A158" s="17"/>
      <c r="B158" s="34"/>
      <c r="C158" s="82"/>
      <c r="D158" s="39" t="s">
        <v>21</v>
      </c>
      <c r="E158" s="30">
        <f>'[1]CB100%'!$Z$81</f>
        <v>7</v>
      </c>
      <c r="F158" s="31" t="s">
        <v>19</v>
      </c>
      <c r="G158" s="59"/>
      <c r="H158" s="60"/>
      <c r="I158" s="94" t="s">
        <v>20</v>
      </c>
    </row>
    <row r="159" spans="1:9" ht="20" customHeight="1" thickBot="1" x14ac:dyDescent="0.35">
      <c r="A159" s="17"/>
      <c r="B159" s="34"/>
      <c r="C159" s="82"/>
      <c r="D159" s="108" t="s">
        <v>61</v>
      </c>
      <c r="E159" s="109"/>
      <c r="F159" s="110"/>
      <c r="G159" s="116"/>
      <c r="H159" s="116"/>
      <c r="I159" s="117"/>
    </row>
    <row r="160" spans="1:9" ht="20" customHeight="1" x14ac:dyDescent="0.3">
      <c r="A160" s="17"/>
      <c r="B160" s="34"/>
      <c r="C160" s="82"/>
      <c r="D160" s="39" t="s">
        <v>12</v>
      </c>
      <c r="E160" s="58">
        <v>0</v>
      </c>
      <c r="F160" s="31" t="s">
        <v>19</v>
      </c>
      <c r="G160" s="59"/>
      <c r="H160" s="60"/>
      <c r="I160" s="94" t="s">
        <v>20</v>
      </c>
    </row>
    <row r="161" spans="1:9" ht="20" customHeight="1" x14ac:dyDescent="0.3">
      <c r="A161" s="17"/>
      <c r="B161" s="34"/>
      <c r="C161" s="82"/>
      <c r="D161" s="18" t="s">
        <v>46</v>
      </c>
      <c r="E161" s="35">
        <f>'[1]CB100%'!$Y$82</f>
        <v>1</v>
      </c>
      <c r="F161" s="36" t="s">
        <v>19</v>
      </c>
      <c r="G161" s="47"/>
      <c r="H161" s="46"/>
      <c r="I161" s="93" t="s">
        <v>20</v>
      </c>
    </row>
    <row r="162" spans="1:9" ht="20" customHeight="1" thickBot="1" x14ac:dyDescent="0.35">
      <c r="A162" s="79"/>
      <c r="B162" s="80"/>
      <c r="C162" s="82"/>
      <c r="D162" s="24" t="s">
        <v>21</v>
      </c>
      <c r="E162" s="48">
        <f>'[1]CB100%'!$Z$82</f>
        <v>1</v>
      </c>
      <c r="F162" s="49" t="s">
        <v>19</v>
      </c>
      <c r="G162" s="62"/>
      <c r="H162" s="63"/>
      <c r="I162" s="96" t="s">
        <v>20</v>
      </c>
    </row>
    <row r="163" spans="1:9" ht="44.4" customHeight="1" thickBot="1" x14ac:dyDescent="0.35">
      <c r="A163" s="147">
        <v>9.1</v>
      </c>
      <c r="B163" s="149" t="s">
        <v>26</v>
      </c>
      <c r="C163" s="139" t="s">
        <v>81</v>
      </c>
      <c r="D163" s="175" t="s">
        <v>64</v>
      </c>
      <c r="E163" s="176"/>
      <c r="F163" s="176"/>
      <c r="G163" s="176"/>
      <c r="H163" s="176"/>
      <c r="I163" s="177"/>
    </row>
    <row r="164" spans="1:9" ht="20" customHeight="1" x14ac:dyDescent="0.3">
      <c r="A164" s="148"/>
      <c r="B164" s="150"/>
      <c r="C164" s="134"/>
      <c r="D164" s="12" t="s">
        <v>12</v>
      </c>
      <c r="E164" s="42">
        <v>0</v>
      </c>
      <c r="F164" s="43" t="s">
        <v>63</v>
      </c>
      <c r="G164" s="45"/>
      <c r="H164" s="44"/>
      <c r="I164" s="122" t="s">
        <v>27</v>
      </c>
    </row>
    <row r="165" spans="1:9" ht="20" customHeight="1" x14ac:dyDescent="0.3">
      <c r="A165" s="148"/>
      <c r="B165" s="150"/>
      <c r="C165" s="134"/>
      <c r="D165" s="18" t="s">
        <v>46</v>
      </c>
      <c r="E165" s="35">
        <f>ROUNDUP(403/3,0)</f>
        <v>135</v>
      </c>
      <c r="F165" s="36" t="s">
        <v>63</v>
      </c>
      <c r="G165" s="47"/>
      <c r="H165" s="46"/>
      <c r="I165" s="86" t="s">
        <v>27</v>
      </c>
    </row>
    <row r="166" spans="1:9" ht="20" customHeight="1" thickBot="1" x14ac:dyDescent="0.35">
      <c r="A166" s="148"/>
      <c r="B166" s="150"/>
      <c r="C166" s="134"/>
      <c r="D166" s="24" t="s">
        <v>21</v>
      </c>
      <c r="E166" s="48">
        <f>ROUNDUP(1011/3,0)</f>
        <v>337</v>
      </c>
      <c r="F166" s="49" t="s">
        <v>63</v>
      </c>
      <c r="G166" s="51"/>
      <c r="H166" s="50"/>
      <c r="I166" s="123" t="s">
        <v>27</v>
      </c>
    </row>
    <row r="167" spans="1:9" ht="53.4" customHeight="1" thickBot="1" x14ac:dyDescent="0.35">
      <c r="A167" s="148"/>
      <c r="B167" s="150"/>
      <c r="C167" s="134"/>
      <c r="D167" s="181" t="s">
        <v>75</v>
      </c>
      <c r="E167" s="182"/>
      <c r="F167" s="182"/>
      <c r="G167" s="182"/>
      <c r="H167" s="182"/>
      <c r="I167" s="183"/>
    </row>
    <row r="168" spans="1:9" ht="20" customHeight="1" x14ac:dyDescent="0.3">
      <c r="A168" s="148"/>
      <c r="B168" s="150"/>
      <c r="C168" s="134"/>
      <c r="D168" s="39" t="s">
        <v>12</v>
      </c>
      <c r="E168" s="58">
        <v>0</v>
      </c>
      <c r="F168" s="31" t="s">
        <v>63</v>
      </c>
      <c r="G168" s="59"/>
      <c r="H168" s="60"/>
      <c r="I168" s="85" t="s">
        <v>27</v>
      </c>
    </row>
    <row r="169" spans="1:9" ht="20" customHeight="1" x14ac:dyDescent="0.3">
      <c r="A169" s="148"/>
      <c r="B169" s="150"/>
      <c r="C169" s="134"/>
      <c r="D169" s="18" t="s">
        <v>46</v>
      </c>
      <c r="E169" s="35">
        <f>ROUNDUP(94/3,0)</f>
        <v>32</v>
      </c>
      <c r="F169" s="36" t="s">
        <v>63</v>
      </c>
      <c r="G169" s="47"/>
      <c r="H169" s="46"/>
      <c r="I169" s="86" t="s">
        <v>27</v>
      </c>
    </row>
    <row r="170" spans="1:9" ht="20" customHeight="1" thickBot="1" x14ac:dyDescent="0.35">
      <c r="A170" s="148"/>
      <c r="B170" s="150"/>
      <c r="C170" s="134"/>
      <c r="D170" s="39" t="s">
        <v>21</v>
      </c>
      <c r="E170" s="30">
        <f>ROUNDUP(265/3,0)</f>
        <v>89</v>
      </c>
      <c r="F170" s="31" t="s">
        <v>63</v>
      </c>
      <c r="G170" s="59"/>
      <c r="H170" s="60"/>
      <c r="I170" s="85" t="s">
        <v>27</v>
      </c>
    </row>
    <row r="171" spans="1:9" ht="20" customHeight="1" thickBot="1" x14ac:dyDescent="0.35">
      <c r="A171" s="17"/>
      <c r="B171" s="34"/>
      <c r="C171" s="134"/>
      <c r="D171" s="181" t="s">
        <v>65</v>
      </c>
      <c r="E171" s="182"/>
      <c r="F171" s="182"/>
      <c r="G171" s="182"/>
      <c r="H171" s="182"/>
      <c r="I171" s="183"/>
    </row>
    <row r="172" spans="1:9" ht="20" customHeight="1" x14ac:dyDescent="0.3">
      <c r="A172" s="17"/>
      <c r="B172" s="34"/>
      <c r="C172" s="134"/>
      <c r="D172" s="39" t="s">
        <v>12</v>
      </c>
      <c r="E172" s="58">
        <v>0</v>
      </c>
      <c r="F172" s="31" t="s">
        <v>63</v>
      </c>
      <c r="G172" s="59"/>
      <c r="H172" s="60"/>
      <c r="I172" s="85" t="s">
        <v>27</v>
      </c>
    </row>
    <row r="173" spans="1:9" ht="20" customHeight="1" x14ac:dyDescent="0.3">
      <c r="A173" s="17"/>
      <c r="B173" s="34"/>
      <c r="C173" s="134"/>
      <c r="D173" s="18" t="s">
        <v>46</v>
      </c>
      <c r="E173" s="35">
        <f>ROUNDUP(11/3,0)</f>
        <v>4</v>
      </c>
      <c r="F173" s="36" t="s">
        <v>63</v>
      </c>
      <c r="G173" s="47"/>
      <c r="H173" s="46"/>
      <c r="I173" s="86" t="s">
        <v>27</v>
      </c>
    </row>
    <row r="174" spans="1:9" ht="20" customHeight="1" thickBot="1" x14ac:dyDescent="0.35">
      <c r="A174" s="17"/>
      <c r="B174" s="34"/>
      <c r="C174" s="134"/>
      <c r="D174" s="39" t="s">
        <v>21</v>
      </c>
      <c r="E174" s="30">
        <f>ROUNDUP(37/3,0)</f>
        <v>13</v>
      </c>
      <c r="F174" s="31" t="s">
        <v>63</v>
      </c>
      <c r="G174" s="59"/>
      <c r="H174" s="60"/>
      <c r="I174" s="85" t="s">
        <v>27</v>
      </c>
    </row>
    <row r="175" spans="1:9" ht="20" customHeight="1" thickBot="1" x14ac:dyDescent="0.35">
      <c r="A175" s="17"/>
      <c r="B175" s="34"/>
      <c r="C175" s="133" t="s">
        <v>80</v>
      </c>
      <c r="D175" s="108" t="s">
        <v>66</v>
      </c>
      <c r="E175" s="109"/>
      <c r="F175" s="110"/>
      <c r="G175" s="116"/>
      <c r="H175" s="116"/>
      <c r="I175" s="117"/>
    </row>
    <row r="176" spans="1:9" ht="20" customHeight="1" x14ac:dyDescent="0.3">
      <c r="A176" s="17"/>
      <c r="B176" s="34"/>
      <c r="C176" s="134"/>
      <c r="D176" s="39" t="s">
        <v>12</v>
      </c>
      <c r="E176" s="58">
        <v>0</v>
      </c>
      <c r="F176" s="31" t="s">
        <v>63</v>
      </c>
      <c r="G176" s="59"/>
      <c r="H176" s="60"/>
      <c r="I176" s="85" t="s">
        <v>27</v>
      </c>
    </row>
    <row r="177" spans="1:9" ht="20" customHeight="1" x14ac:dyDescent="0.3">
      <c r="A177" s="17"/>
      <c r="B177" s="34"/>
      <c r="C177" s="134"/>
      <c r="D177" s="18" t="s">
        <v>46</v>
      </c>
      <c r="E177" s="35">
        <f>ROUNDUP(71/3,0)</f>
        <v>24</v>
      </c>
      <c r="F177" s="36" t="s">
        <v>63</v>
      </c>
      <c r="G177" s="47"/>
      <c r="H177" s="46"/>
      <c r="I177" s="86" t="s">
        <v>27</v>
      </c>
    </row>
    <row r="178" spans="1:9" ht="20" customHeight="1" thickBot="1" x14ac:dyDescent="0.35">
      <c r="A178" s="17"/>
      <c r="B178" s="34"/>
      <c r="C178" s="134"/>
      <c r="D178" s="39" t="s">
        <v>21</v>
      </c>
      <c r="E178" s="30">
        <f>ROUNDUP(236/3,0)</f>
        <v>79</v>
      </c>
      <c r="F178" s="31" t="s">
        <v>63</v>
      </c>
      <c r="G178" s="59"/>
      <c r="H178" s="60"/>
      <c r="I178" s="85" t="s">
        <v>27</v>
      </c>
    </row>
    <row r="179" spans="1:9" ht="20" customHeight="1" thickBot="1" x14ac:dyDescent="0.35">
      <c r="A179" s="17"/>
      <c r="B179" s="34"/>
      <c r="C179" s="134"/>
      <c r="D179" s="108" t="s">
        <v>67</v>
      </c>
      <c r="E179" s="109"/>
      <c r="F179" s="110"/>
      <c r="G179" s="116"/>
      <c r="H179" s="116"/>
      <c r="I179" s="117"/>
    </row>
    <row r="180" spans="1:9" ht="20" customHeight="1" x14ac:dyDescent="0.3">
      <c r="A180" s="17"/>
      <c r="B180" s="34"/>
      <c r="C180" s="134"/>
      <c r="D180" s="39" t="s">
        <v>12</v>
      </c>
      <c r="E180" s="58">
        <v>0</v>
      </c>
      <c r="F180" s="31" t="s">
        <v>63</v>
      </c>
      <c r="G180" s="59"/>
      <c r="H180" s="60"/>
      <c r="I180" s="85" t="s">
        <v>27</v>
      </c>
    </row>
    <row r="181" spans="1:9" ht="20" customHeight="1" x14ac:dyDescent="0.3">
      <c r="A181" s="17"/>
      <c r="B181" s="34"/>
      <c r="C181" s="134"/>
      <c r="D181" s="18" t="s">
        <v>46</v>
      </c>
      <c r="E181" s="35">
        <f>ROUNDUP(26/3,0)</f>
        <v>9</v>
      </c>
      <c r="F181" s="36" t="s">
        <v>63</v>
      </c>
      <c r="G181" s="47"/>
      <c r="H181" s="46"/>
      <c r="I181" s="86" t="s">
        <v>27</v>
      </c>
    </row>
    <row r="182" spans="1:9" ht="20" customHeight="1" thickBot="1" x14ac:dyDescent="0.35">
      <c r="A182" s="17"/>
      <c r="B182" s="34"/>
      <c r="C182" s="134"/>
      <c r="D182" s="39" t="s">
        <v>21</v>
      </c>
      <c r="E182" s="30">
        <f>ROUNDUP(86/3,0)</f>
        <v>29</v>
      </c>
      <c r="F182" s="31" t="s">
        <v>63</v>
      </c>
      <c r="G182" s="59"/>
      <c r="H182" s="60"/>
      <c r="I182" s="85" t="s">
        <v>27</v>
      </c>
    </row>
    <row r="183" spans="1:9" ht="20" customHeight="1" thickBot="1" x14ac:dyDescent="0.35">
      <c r="A183" s="17"/>
      <c r="B183" s="34"/>
      <c r="C183" s="134"/>
      <c r="D183" s="108" t="s">
        <v>68</v>
      </c>
      <c r="E183" s="109"/>
      <c r="F183" s="110"/>
      <c r="G183" s="116"/>
      <c r="H183" s="116"/>
      <c r="I183" s="117"/>
    </row>
    <row r="184" spans="1:9" ht="20" customHeight="1" x14ac:dyDescent="0.3">
      <c r="A184" s="17"/>
      <c r="B184" s="34"/>
      <c r="C184" s="134"/>
      <c r="D184" s="39" t="s">
        <v>12</v>
      </c>
      <c r="E184" s="58">
        <v>0</v>
      </c>
      <c r="F184" s="31" t="s">
        <v>63</v>
      </c>
      <c r="G184" s="59"/>
      <c r="H184" s="60"/>
      <c r="I184" s="85" t="s">
        <v>27</v>
      </c>
    </row>
    <row r="185" spans="1:9" ht="20" customHeight="1" x14ac:dyDescent="0.3">
      <c r="A185" s="17"/>
      <c r="B185" s="34"/>
      <c r="C185" s="134"/>
      <c r="D185" s="18" t="s">
        <v>46</v>
      </c>
      <c r="E185" s="35">
        <f>ROUNDUP(5/3,0)</f>
        <v>2</v>
      </c>
      <c r="F185" s="36" t="s">
        <v>63</v>
      </c>
      <c r="G185" s="47"/>
      <c r="H185" s="46"/>
      <c r="I185" s="86" t="s">
        <v>27</v>
      </c>
    </row>
    <row r="186" spans="1:9" ht="20" customHeight="1" thickBot="1" x14ac:dyDescent="0.35">
      <c r="A186" s="17"/>
      <c r="B186" s="34"/>
      <c r="C186" s="134"/>
      <c r="D186" s="39" t="s">
        <v>21</v>
      </c>
      <c r="E186" s="30">
        <f>ROUNDUP(16/3,0)</f>
        <v>6</v>
      </c>
      <c r="F186" s="31" t="s">
        <v>63</v>
      </c>
      <c r="G186" s="59"/>
      <c r="H186" s="60"/>
      <c r="I186" s="85" t="s">
        <v>27</v>
      </c>
    </row>
    <row r="187" spans="1:9" ht="20" customHeight="1" thickBot="1" x14ac:dyDescent="0.35">
      <c r="A187" s="17"/>
      <c r="B187" s="34"/>
      <c r="C187" s="134"/>
      <c r="D187" s="108" t="s">
        <v>69</v>
      </c>
      <c r="E187" s="109"/>
      <c r="F187" s="110"/>
      <c r="G187" s="116"/>
      <c r="H187" s="116"/>
      <c r="I187" s="117"/>
    </row>
    <row r="188" spans="1:9" ht="20" customHeight="1" x14ac:dyDescent="0.3">
      <c r="A188" s="17"/>
      <c r="B188" s="34"/>
      <c r="C188" s="134"/>
      <c r="D188" s="39" t="s">
        <v>12</v>
      </c>
      <c r="E188" s="58">
        <v>0</v>
      </c>
      <c r="F188" s="31" t="s">
        <v>63</v>
      </c>
      <c r="G188" s="59"/>
      <c r="H188" s="60"/>
      <c r="I188" s="85" t="s">
        <v>27</v>
      </c>
    </row>
    <row r="189" spans="1:9" ht="20" customHeight="1" x14ac:dyDescent="0.3">
      <c r="A189" s="17"/>
      <c r="B189" s="34"/>
      <c r="C189" s="134"/>
      <c r="D189" s="18" t="s">
        <v>46</v>
      </c>
      <c r="E189" s="35">
        <f>ROUNDUP(1/3,0)</f>
        <v>1</v>
      </c>
      <c r="F189" s="36" t="s">
        <v>63</v>
      </c>
      <c r="G189" s="47"/>
      <c r="H189" s="46"/>
      <c r="I189" s="86" t="s">
        <v>27</v>
      </c>
    </row>
    <row r="190" spans="1:9" ht="20" customHeight="1" thickBot="1" x14ac:dyDescent="0.35">
      <c r="A190" s="17"/>
      <c r="B190" s="34"/>
      <c r="C190" s="134"/>
      <c r="D190" s="39" t="s">
        <v>21</v>
      </c>
      <c r="E190" s="30">
        <f>ROUNDUP(1/3,0)</f>
        <v>1</v>
      </c>
      <c r="F190" s="31" t="s">
        <v>63</v>
      </c>
      <c r="G190" s="59"/>
      <c r="H190" s="60"/>
      <c r="I190" s="85" t="s">
        <v>27</v>
      </c>
    </row>
    <row r="191" spans="1:9" ht="20" customHeight="1" thickBot="1" x14ac:dyDescent="0.35">
      <c r="A191" s="17"/>
      <c r="B191" s="34"/>
      <c r="C191" s="41"/>
      <c r="D191" s="108" t="s">
        <v>70</v>
      </c>
      <c r="E191" s="109"/>
      <c r="F191" s="110"/>
      <c r="G191" s="116"/>
      <c r="H191" s="116"/>
      <c r="I191" s="117"/>
    </row>
    <row r="192" spans="1:9" ht="20" customHeight="1" x14ac:dyDescent="0.3">
      <c r="A192" s="17"/>
      <c r="B192" s="34"/>
      <c r="C192" s="41"/>
      <c r="D192" s="39" t="s">
        <v>12</v>
      </c>
      <c r="E192" s="58">
        <v>0</v>
      </c>
      <c r="F192" s="31" t="s">
        <v>63</v>
      </c>
      <c r="G192" s="59"/>
      <c r="H192" s="60"/>
      <c r="I192" s="85" t="s">
        <v>27</v>
      </c>
    </row>
    <row r="193" spans="1:9" ht="20" customHeight="1" x14ac:dyDescent="0.3">
      <c r="A193" s="17"/>
      <c r="B193" s="34"/>
      <c r="C193" s="41"/>
      <c r="D193" s="18" t="s">
        <v>46</v>
      </c>
      <c r="E193" s="35">
        <f>ROUNDUP(2/3,0)</f>
        <v>1</v>
      </c>
      <c r="F193" s="36" t="s">
        <v>63</v>
      </c>
      <c r="G193" s="47"/>
      <c r="H193" s="46"/>
      <c r="I193" s="86" t="s">
        <v>27</v>
      </c>
    </row>
    <row r="194" spans="1:9" ht="20" customHeight="1" thickBot="1" x14ac:dyDescent="0.35">
      <c r="A194" s="17"/>
      <c r="B194" s="34"/>
      <c r="C194" s="41"/>
      <c r="D194" s="39" t="s">
        <v>21</v>
      </c>
      <c r="E194" s="30">
        <f>ROUNDUP(5/3,0)</f>
        <v>2</v>
      </c>
      <c r="F194" s="31" t="s">
        <v>63</v>
      </c>
      <c r="G194" s="59"/>
      <c r="H194" s="60"/>
      <c r="I194" s="85" t="s">
        <v>27</v>
      </c>
    </row>
    <row r="195" spans="1:9" ht="20" customHeight="1" thickBot="1" x14ac:dyDescent="0.35">
      <c r="A195" s="17"/>
      <c r="B195" s="34"/>
      <c r="C195" s="41"/>
      <c r="D195" s="108" t="s">
        <v>71</v>
      </c>
      <c r="E195" s="109"/>
      <c r="F195" s="110"/>
      <c r="G195" s="116"/>
      <c r="H195" s="116"/>
      <c r="I195" s="117"/>
    </row>
    <row r="196" spans="1:9" ht="20" customHeight="1" x14ac:dyDescent="0.3">
      <c r="A196" s="17"/>
      <c r="B196" s="34"/>
      <c r="C196" s="41"/>
      <c r="D196" s="39" t="s">
        <v>12</v>
      </c>
      <c r="E196" s="58">
        <v>0</v>
      </c>
      <c r="F196" s="31" t="s">
        <v>63</v>
      </c>
      <c r="G196" s="59"/>
      <c r="H196" s="60"/>
      <c r="I196" s="85" t="s">
        <v>27</v>
      </c>
    </row>
    <row r="197" spans="1:9" ht="20" customHeight="1" x14ac:dyDescent="0.3">
      <c r="A197" s="17"/>
      <c r="B197" s="34"/>
      <c r="C197" s="41"/>
      <c r="D197" s="18" t="s">
        <v>46</v>
      </c>
      <c r="E197" s="35">
        <f>ROUNDUP(1/3,0)</f>
        <v>1</v>
      </c>
      <c r="F197" s="36" t="s">
        <v>63</v>
      </c>
      <c r="G197" s="47"/>
      <c r="H197" s="46"/>
      <c r="I197" s="86" t="s">
        <v>27</v>
      </c>
    </row>
    <row r="198" spans="1:9" ht="23.4" customHeight="1" thickBot="1" x14ac:dyDescent="0.35">
      <c r="A198" s="79"/>
      <c r="B198" s="80"/>
      <c r="C198" s="132"/>
      <c r="D198" s="24" t="s">
        <v>21</v>
      </c>
      <c r="E198" s="48">
        <f>ROUNDUP(2/3,0)</f>
        <v>1</v>
      </c>
      <c r="F198" s="61" t="s">
        <v>63</v>
      </c>
      <c r="G198" s="62"/>
      <c r="H198" s="63"/>
      <c r="I198" s="87" t="s">
        <v>27</v>
      </c>
    </row>
    <row r="199" spans="1:9" ht="39.65" customHeight="1" thickBot="1" x14ac:dyDescent="0.35">
      <c r="A199" s="147">
        <v>9.1999999999999993</v>
      </c>
      <c r="B199" s="149" t="s">
        <v>28</v>
      </c>
      <c r="C199" s="151" t="s">
        <v>29</v>
      </c>
      <c r="D199" s="181" t="s">
        <v>64</v>
      </c>
      <c r="E199" s="182"/>
      <c r="F199" s="182"/>
      <c r="G199" s="182"/>
      <c r="H199" s="182"/>
      <c r="I199" s="183"/>
    </row>
    <row r="200" spans="1:9" ht="20" customHeight="1" x14ac:dyDescent="0.3">
      <c r="A200" s="148"/>
      <c r="B200" s="150"/>
      <c r="C200" s="152"/>
      <c r="D200" s="39" t="s">
        <v>12</v>
      </c>
      <c r="E200" s="58">
        <v>0</v>
      </c>
      <c r="F200" s="31" t="s">
        <v>63</v>
      </c>
      <c r="G200" s="59"/>
      <c r="H200" s="60"/>
      <c r="I200" s="85" t="s">
        <v>27</v>
      </c>
    </row>
    <row r="201" spans="1:9" ht="20" customHeight="1" x14ac:dyDescent="0.3">
      <c r="A201" s="148"/>
      <c r="B201" s="150"/>
      <c r="C201" s="152"/>
      <c r="D201" s="18" t="s">
        <v>46</v>
      </c>
      <c r="E201" s="35">
        <f>ROUNDUP(403/3,0)</f>
        <v>135</v>
      </c>
      <c r="F201" s="36" t="s">
        <v>63</v>
      </c>
      <c r="G201" s="47"/>
      <c r="H201" s="46"/>
      <c r="I201" s="86" t="s">
        <v>27</v>
      </c>
    </row>
    <row r="202" spans="1:9" ht="20" customHeight="1" thickBot="1" x14ac:dyDescent="0.35">
      <c r="A202" s="148"/>
      <c r="B202" s="150"/>
      <c r="C202" s="152"/>
      <c r="D202" s="39" t="s">
        <v>21</v>
      </c>
      <c r="E202" s="30">
        <f>ROUNDUP(1011/3,0)</f>
        <v>337</v>
      </c>
      <c r="F202" s="31" t="s">
        <v>63</v>
      </c>
      <c r="G202" s="59"/>
      <c r="H202" s="60"/>
      <c r="I202" s="85" t="s">
        <v>27</v>
      </c>
    </row>
    <row r="203" spans="1:9" ht="57.65" customHeight="1" thickBot="1" x14ac:dyDescent="0.35">
      <c r="A203" s="148"/>
      <c r="B203" s="150"/>
      <c r="C203" s="152"/>
      <c r="D203" s="181" t="s">
        <v>77</v>
      </c>
      <c r="E203" s="182"/>
      <c r="F203" s="182"/>
      <c r="G203" s="182"/>
      <c r="H203" s="182"/>
      <c r="I203" s="183"/>
    </row>
    <row r="204" spans="1:9" ht="20" customHeight="1" x14ac:dyDescent="0.3">
      <c r="A204" s="148"/>
      <c r="B204" s="150"/>
      <c r="C204" s="152"/>
      <c r="D204" s="39" t="s">
        <v>12</v>
      </c>
      <c r="E204" s="58">
        <v>0</v>
      </c>
      <c r="F204" s="31" t="s">
        <v>63</v>
      </c>
      <c r="G204" s="59"/>
      <c r="H204" s="60"/>
      <c r="I204" s="85" t="s">
        <v>27</v>
      </c>
    </row>
    <row r="205" spans="1:9" ht="20" customHeight="1" x14ac:dyDescent="0.3">
      <c r="A205" s="148"/>
      <c r="B205" s="150"/>
      <c r="C205" s="152"/>
      <c r="D205" s="18" t="s">
        <v>46</v>
      </c>
      <c r="E205" s="35">
        <f>ROUNDUP(94/3,0)</f>
        <v>32</v>
      </c>
      <c r="F205" s="36" t="s">
        <v>63</v>
      </c>
      <c r="G205" s="47"/>
      <c r="H205" s="46"/>
      <c r="I205" s="86" t="s">
        <v>27</v>
      </c>
    </row>
    <row r="206" spans="1:9" ht="20" customHeight="1" thickBot="1" x14ac:dyDescent="0.35">
      <c r="A206" s="148"/>
      <c r="B206" s="150"/>
      <c r="C206" s="152"/>
      <c r="D206" s="39" t="s">
        <v>21</v>
      </c>
      <c r="E206" s="30">
        <f>ROUNDUP(265/3,0)</f>
        <v>89</v>
      </c>
      <c r="F206" s="31" t="s">
        <v>63</v>
      </c>
      <c r="G206" s="59"/>
      <c r="H206" s="60"/>
      <c r="I206" s="85" t="s">
        <v>27</v>
      </c>
    </row>
    <row r="207" spans="1:9" ht="20" customHeight="1" thickBot="1" x14ac:dyDescent="0.35">
      <c r="A207" s="17"/>
      <c r="B207" s="34"/>
      <c r="C207" s="88"/>
      <c r="D207" s="181" t="s">
        <v>65</v>
      </c>
      <c r="E207" s="182"/>
      <c r="F207" s="182"/>
      <c r="G207" s="182"/>
      <c r="H207" s="182"/>
      <c r="I207" s="183"/>
    </row>
    <row r="208" spans="1:9" ht="20" customHeight="1" x14ac:dyDescent="0.3">
      <c r="A208" s="17"/>
      <c r="B208" s="34"/>
      <c r="C208" s="88"/>
      <c r="D208" s="39" t="s">
        <v>12</v>
      </c>
      <c r="E208" s="58">
        <v>0</v>
      </c>
      <c r="F208" s="31" t="s">
        <v>63</v>
      </c>
      <c r="G208" s="59"/>
      <c r="H208" s="60"/>
      <c r="I208" s="85" t="s">
        <v>27</v>
      </c>
    </row>
    <row r="209" spans="1:9" ht="20" customHeight="1" x14ac:dyDescent="0.3">
      <c r="A209" s="17"/>
      <c r="B209" s="34"/>
      <c r="C209" s="88"/>
      <c r="D209" s="18" t="s">
        <v>46</v>
      </c>
      <c r="E209" s="35">
        <f>ROUNDUP(11/3,0)</f>
        <v>4</v>
      </c>
      <c r="F209" s="36" t="s">
        <v>63</v>
      </c>
      <c r="G209" s="47"/>
      <c r="H209" s="46"/>
      <c r="I209" s="86" t="s">
        <v>27</v>
      </c>
    </row>
    <row r="210" spans="1:9" ht="20" customHeight="1" thickBot="1" x14ac:dyDescent="0.35">
      <c r="A210" s="17"/>
      <c r="B210" s="34"/>
      <c r="C210" s="88"/>
      <c r="D210" s="39" t="s">
        <v>21</v>
      </c>
      <c r="E210" s="30">
        <f>ROUNDUP(37/3,0)</f>
        <v>13</v>
      </c>
      <c r="F210" s="31" t="s">
        <v>63</v>
      </c>
      <c r="G210" s="59"/>
      <c r="H210" s="60"/>
      <c r="I210" s="85" t="s">
        <v>27</v>
      </c>
    </row>
    <row r="211" spans="1:9" ht="20" customHeight="1" thickBot="1" x14ac:dyDescent="0.35">
      <c r="A211" s="17"/>
      <c r="B211" s="34"/>
      <c r="C211" s="88"/>
      <c r="D211" s="108" t="s">
        <v>66</v>
      </c>
      <c r="E211" s="109"/>
      <c r="F211" s="110"/>
      <c r="G211" s="116"/>
      <c r="H211" s="116"/>
      <c r="I211" s="117"/>
    </row>
    <row r="212" spans="1:9" ht="20" customHeight="1" x14ac:dyDescent="0.3">
      <c r="A212" s="17"/>
      <c r="B212" s="34"/>
      <c r="C212" s="88"/>
      <c r="D212" s="39" t="s">
        <v>12</v>
      </c>
      <c r="E212" s="58">
        <v>0</v>
      </c>
      <c r="F212" s="31" t="s">
        <v>63</v>
      </c>
      <c r="G212" s="59"/>
      <c r="H212" s="60"/>
      <c r="I212" s="85" t="s">
        <v>27</v>
      </c>
    </row>
    <row r="213" spans="1:9" ht="20" customHeight="1" x14ac:dyDescent="0.3">
      <c r="A213" s="17"/>
      <c r="B213" s="34"/>
      <c r="C213" s="88"/>
      <c r="D213" s="18" t="s">
        <v>46</v>
      </c>
      <c r="E213" s="35">
        <f>ROUNDUP(71/3,0)</f>
        <v>24</v>
      </c>
      <c r="F213" s="36" t="s">
        <v>63</v>
      </c>
      <c r="G213" s="47"/>
      <c r="H213" s="46"/>
      <c r="I213" s="86" t="s">
        <v>27</v>
      </c>
    </row>
    <row r="214" spans="1:9" ht="20" customHeight="1" thickBot="1" x14ac:dyDescent="0.35">
      <c r="A214" s="17"/>
      <c r="B214" s="34"/>
      <c r="C214" s="88"/>
      <c r="D214" s="39" t="s">
        <v>21</v>
      </c>
      <c r="E214" s="30">
        <f>ROUNDUP(236/3,0)</f>
        <v>79</v>
      </c>
      <c r="F214" s="31" t="s">
        <v>63</v>
      </c>
      <c r="G214" s="59"/>
      <c r="H214" s="60"/>
      <c r="I214" s="85" t="s">
        <v>27</v>
      </c>
    </row>
    <row r="215" spans="1:9" ht="20" customHeight="1" thickBot="1" x14ac:dyDescent="0.35">
      <c r="A215" s="17"/>
      <c r="B215" s="34"/>
      <c r="C215" s="88"/>
      <c r="D215" s="108" t="s">
        <v>67</v>
      </c>
      <c r="E215" s="109"/>
      <c r="F215" s="110"/>
      <c r="G215" s="116"/>
      <c r="H215" s="116"/>
      <c r="I215" s="117"/>
    </row>
    <row r="216" spans="1:9" ht="20" customHeight="1" x14ac:dyDescent="0.3">
      <c r="A216" s="17"/>
      <c r="B216" s="34"/>
      <c r="C216" s="88"/>
      <c r="D216" s="39" t="s">
        <v>12</v>
      </c>
      <c r="E216" s="58">
        <v>0</v>
      </c>
      <c r="F216" s="31" t="s">
        <v>63</v>
      </c>
      <c r="G216" s="59"/>
      <c r="H216" s="60"/>
      <c r="I216" s="85" t="s">
        <v>27</v>
      </c>
    </row>
    <row r="217" spans="1:9" ht="20" customHeight="1" x14ac:dyDescent="0.3">
      <c r="A217" s="17"/>
      <c r="B217" s="34"/>
      <c r="C217" s="88"/>
      <c r="D217" s="18" t="s">
        <v>46</v>
      </c>
      <c r="E217" s="35">
        <f>ROUNDUP(26/3,0)</f>
        <v>9</v>
      </c>
      <c r="F217" s="36" t="s">
        <v>63</v>
      </c>
      <c r="G217" s="47"/>
      <c r="H217" s="46"/>
      <c r="I217" s="86" t="s">
        <v>27</v>
      </c>
    </row>
    <row r="218" spans="1:9" ht="20" customHeight="1" thickBot="1" x14ac:dyDescent="0.35">
      <c r="A218" s="17"/>
      <c r="B218" s="34"/>
      <c r="C218" s="88"/>
      <c r="D218" s="39" t="s">
        <v>21</v>
      </c>
      <c r="E218" s="30">
        <f>ROUNDUP(86/3,0)</f>
        <v>29</v>
      </c>
      <c r="F218" s="31" t="s">
        <v>63</v>
      </c>
      <c r="G218" s="59"/>
      <c r="H218" s="60"/>
      <c r="I218" s="85" t="s">
        <v>27</v>
      </c>
    </row>
    <row r="219" spans="1:9" ht="20" customHeight="1" thickBot="1" x14ac:dyDescent="0.35">
      <c r="A219" s="17"/>
      <c r="B219" s="34"/>
      <c r="C219" s="88"/>
      <c r="D219" s="108" t="s">
        <v>68</v>
      </c>
      <c r="E219" s="109"/>
      <c r="F219" s="110"/>
      <c r="G219" s="116"/>
      <c r="H219" s="116"/>
      <c r="I219" s="117"/>
    </row>
    <row r="220" spans="1:9" ht="20" customHeight="1" x14ac:dyDescent="0.3">
      <c r="A220" s="17"/>
      <c r="B220" s="34"/>
      <c r="C220" s="88"/>
      <c r="D220" s="39" t="s">
        <v>12</v>
      </c>
      <c r="E220" s="58">
        <v>0</v>
      </c>
      <c r="F220" s="31" t="s">
        <v>63</v>
      </c>
      <c r="G220" s="59"/>
      <c r="H220" s="60"/>
      <c r="I220" s="85" t="s">
        <v>27</v>
      </c>
    </row>
    <row r="221" spans="1:9" ht="20" customHeight="1" x14ac:dyDescent="0.3">
      <c r="A221" s="17"/>
      <c r="B221" s="34"/>
      <c r="C221" s="88"/>
      <c r="D221" s="18" t="s">
        <v>46</v>
      </c>
      <c r="E221" s="35">
        <f>ROUNDUP(5/3,0)</f>
        <v>2</v>
      </c>
      <c r="F221" s="36" t="s">
        <v>63</v>
      </c>
      <c r="G221" s="47"/>
      <c r="H221" s="46"/>
      <c r="I221" s="86" t="s">
        <v>27</v>
      </c>
    </row>
    <row r="222" spans="1:9" ht="20" customHeight="1" thickBot="1" x14ac:dyDescent="0.35">
      <c r="A222" s="17"/>
      <c r="B222" s="34"/>
      <c r="C222" s="88"/>
      <c r="D222" s="39" t="s">
        <v>21</v>
      </c>
      <c r="E222" s="30">
        <f>ROUNDUP(16/3,0)</f>
        <v>6</v>
      </c>
      <c r="F222" s="31" t="s">
        <v>63</v>
      </c>
      <c r="G222" s="59"/>
      <c r="H222" s="60"/>
      <c r="I222" s="85" t="s">
        <v>27</v>
      </c>
    </row>
    <row r="223" spans="1:9" ht="20" customHeight="1" thickBot="1" x14ac:dyDescent="0.35">
      <c r="A223" s="17"/>
      <c r="B223" s="34"/>
      <c r="C223" s="88"/>
      <c r="D223" s="108" t="s">
        <v>69</v>
      </c>
      <c r="E223" s="109"/>
      <c r="F223" s="110"/>
      <c r="G223" s="116"/>
      <c r="H223" s="116"/>
      <c r="I223" s="117"/>
    </row>
    <row r="224" spans="1:9" ht="20" customHeight="1" x14ac:dyDescent="0.3">
      <c r="A224" s="17"/>
      <c r="B224" s="34"/>
      <c r="C224" s="88"/>
      <c r="D224" s="39" t="s">
        <v>12</v>
      </c>
      <c r="E224" s="58">
        <v>0</v>
      </c>
      <c r="F224" s="31" t="s">
        <v>63</v>
      </c>
      <c r="G224" s="59"/>
      <c r="H224" s="60"/>
      <c r="I224" s="85" t="s">
        <v>27</v>
      </c>
    </row>
    <row r="225" spans="1:9" ht="20" customHeight="1" x14ac:dyDescent="0.3">
      <c r="A225" s="17"/>
      <c r="B225" s="34"/>
      <c r="C225" s="88"/>
      <c r="D225" s="18" t="s">
        <v>46</v>
      </c>
      <c r="E225" s="35">
        <f>ROUNDUP(1/3,0)</f>
        <v>1</v>
      </c>
      <c r="F225" s="36" t="s">
        <v>63</v>
      </c>
      <c r="G225" s="47"/>
      <c r="H225" s="46"/>
      <c r="I225" s="86" t="s">
        <v>27</v>
      </c>
    </row>
    <row r="226" spans="1:9" ht="20" customHeight="1" thickBot="1" x14ac:dyDescent="0.35">
      <c r="A226" s="17"/>
      <c r="B226" s="34"/>
      <c r="C226" s="88"/>
      <c r="D226" s="39" t="s">
        <v>21</v>
      </c>
      <c r="E226" s="30">
        <f>ROUNDUP(1/3,0)</f>
        <v>1</v>
      </c>
      <c r="F226" s="31" t="s">
        <v>63</v>
      </c>
      <c r="G226" s="59"/>
      <c r="H226" s="60"/>
      <c r="I226" s="85" t="s">
        <v>27</v>
      </c>
    </row>
    <row r="227" spans="1:9" ht="20" customHeight="1" thickBot="1" x14ac:dyDescent="0.35">
      <c r="A227" s="17"/>
      <c r="B227" s="34"/>
      <c r="C227" s="88"/>
      <c r="D227" s="108" t="s">
        <v>70</v>
      </c>
      <c r="E227" s="109"/>
      <c r="F227" s="110"/>
      <c r="G227" s="116"/>
      <c r="H227" s="116"/>
      <c r="I227" s="117"/>
    </row>
    <row r="228" spans="1:9" ht="20" customHeight="1" x14ac:dyDescent="0.3">
      <c r="A228" s="17"/>
      <c r="B228" s="34"/>
      <c r="C228" s="88"/>
      <c r="D228" s="39" t="s">
        <v>12</v>
      </c>
      <c r="E228" s="58">
        <v>0</v>
      </c>
      <c r="F228" s="31" t="s">
        <v>63</v>
      </c>
      <c r="G228" s="59"/>
      <c r="H228" s="60"/>
      <c r="I228" s="85" t="s">
        <v>27</v>
      </c>
    </row>
    <row r="229" spans="1:9" ht="20" customHeight="1" x14ac:dyDescent="0.3">
      <c r="A229" s="17"/>
      <c r="B229" s="34"/>
      <c r="C229" s="88"/>
      <c r="D229" s="18" t="s">
        <v>46</v>
      </c>
      <c r="E229" s="35">
        <f>ROUNDUP(2/3,0)</f>
        <v>1</v>
      </c>
      <c r="F229" s="36" t="s">
        <v>63</v>
      </c>
      <c r="G229" s="47"/>
      <c r="H229" s="46"/>
      <c r="I229" s="86" t="s">
        <v>27</v>
      </c>
    </row>
    <row r="230" spans="1:9" ht="20" customHeight="1" thickBot="1" x14ac:dyDescent="0.35">
      <c r="A230" s="17"/>
      <c r="B230" s="34"/>
      <c r="C230" s="99"/>
      <c r="D230" s="24" t="s">
        <v>21</v>
      </c>
      <c r="E230" s="48">
        <f>ROUNDUP(5/3,0)</f>
        <v>2</v>
      </c>
      <c r="F230" s="49" t="s">
        <v>63</v>
      </c>
      <c r="G230" s="51"/>
      <c r="H230" s="50"/>
      <c r="I230" s="123" t="s">
        <v>27</v>
      </c>
    </row>
    <row r="231" spans="1:9" ht="20" customHeight="1" thickBot="1" x14ac:dyDescent="0.35">
      <c r="A231" s="17"/>
      <c r="B231" s="34"/>
      <c r="C231" s="99"/>
      <c r="D231" s="108" t="s">
        <v>71</v>
      </c>
      <c r="E231" s="109"/>
      <c r="F231" s="110"/>
      <c r="G231" s="116"/>
      <c r="H231" s="116"/>
      <c r="I231" s="117"/>
    </row>
    <row r="232" spans="1:9" ht="20" customHeight="1" x14ac:dyDescent="0.3">
      <c r="A232" s="17"/>
      <c r="B232" s="34"/>
      <c r="C232" s="99"/>
      <c r="D232" s="39" t="s">
        <v>12</v>
      </c>
      <c r="E232" s="58">
        <v>0</v>
      </c>
      <c r="F232" s="31" t="s">
        <v>63</v>
      </c>
      <c r="G232" s="59"/>
      <c r="H232" s="60"/>
      <c r="I232" s="85" t="s">
        <v>27</v>
      </c>
    </row>
    <row r="233" spans="1:9" ht="20" customHeight="1" x14ac:dyDescent="0.3">
      <c r="A233" s="17"/>
      <c r="B233" s="34"/>
      <c r="C233" s="99"/>
      <c r="D233" s="18" t="s">
        <v>46</v>
      </c>
      <c r="E233" s="35">
        <f>ROUNDUP(1/3,0)</f>
        <v>1</v>
      </c>
      <c r="F233" s="36" t="s">
        <v>63</v>
      </c>
      <c r="G233" s="47"/>
      <c r="H233" s="46"/>
      <c r="I233" s="86" t="s">
        <v>27</v>
      </c>
    </row>
    <row r="234" spans="1:9" ht="20" customHeight="1" thickBot="1" x14ac:dyDescent="0.35">
      <c r="A234" s="79"/>
      <c r="B234" s="80"/>
      <c r="C234" s="100"/>
      <c r="D234" s="24" t="s">
        <v>21</v>
      </c>
      <c r="E234" s="48">
        <f>ROUNDUP(2/3,0)</f>
        <v>1</v>
      </c>
      <c r="F234" s="49" t="s">
        <v>63</v>
      </c>
      <c r="G234" s="51"/>
      <c r="H234" s="50"/>
      <c r="I234" s="123" t="s">
        <v>27</v>
      </c>
    </row>
    <row r="235" spans="1:9" ht="38.4" customHeight="1" thickBot="1" x14ac:dyDescent="0.35">
      <c r="A235" s="147">
        <v>9.3000000000000007</v>
      </c>
      <c r="B235" s="149" t="s">
        <v>30</v>
      </c>
      <c r="C235" s="139" t="s">
        <v>31</v>
      </c>
      <c r="D235" s="181" t="s">
        <v>64</v>
      </c>
      <c r="E235" s="182"/>
      <c r="F235" s="182"/>
      <c r="G235" s="182"/>
      <c r="H235" s="182"/>
      <c r="I235" s="183"/>
    </row>
    <row r="236" spans="1:9" ht="20" customHeight="1" x14ac:dyDescent="0.3">
      <c r="A236" s="148"/>
      <c r="B236" s="153"/>
      <c r="C236" s="134"/>
      <c r="D236" s="39" t="s">
        <v>12</v>
      </c>
      <c r="E236" s="58">
        <v>0</v>
      </c>
      <c r="F236" s="31" t="s">
        <v>63</v>
      </c>
      <c r="G236" s="59"/>
      <c r="H236" s="60"/>
      <c r="I236" s="85" t="s">
        <v>27</v>
      </c>
    </row>
    <row r="237" spans="1:9" ht="20" customHeight="1" x14ac:dyDescent="0.3">
      <c r="A237" s="148"/>
      <c r="B237" s="153"/>
      <c r="C237" s="134"/>
      <c r="D237" s="18" t="s">
        <v>46</v>
      </c>
      <c r="E237" s="35">
        <f>ROUNDUP(403/3,0)</f>
        <v>135</v>
      </c>
      <c r="F237" s="36" t="s">
        <v>63</v>
      </c>
      <c r="G237" s="47"/>
      <c r="H237" s="46"/>
      <c r="I237" s="86" t="s">
        <v>27</v>
      </c>
    </row>
    <row r="238" spans="1:9" ht="20" customHeight="1" thickBot="1" x14ac:dyDescent="0.35">
      <c r="A238" s="148"/>
      <c r="B238" s="153"/>
      <c r="C238" s="134"/>
      <c r="D238" s="39" t="s">
        <v>21</v>
      </c>
      <c r="E238" s="30">
        <f>ROUNDUP(1011/3,0)</f>
        <v>337</v>
      </c>
      <c r="F238" s="31" t="s">
        <v>63</v>
      </c>
      <c r="G238" s="59"/>
      <c r="H238" s="60"/>
      <c r="I238" s="85" t="s">
        <v>27</v>
      </c>
    </row>
    <row r="239" spans="1:9" ht="57" customHeight="1" thickBot="1" x14ac:dyDescent="0.35">
      <c r="A239" s="148"/>
      <c r="B239" s="153"/>
      <c r="C239" s="134"/>
      <c r="D239" s="181" t="s">
        <v>78</v>
      </c>
      <c r="E239" s="182"/>
      <c r="F239" s="182"/>
      <c r="G239" s="182"/>
      <c r="H239" s="182"/>
      <c r="I239" s="183"/>
    </row>
    <row r="240" spans="1:9" ht="20" customHeight="1" x14ac:dyDescent="0.3">
      <c r="A240" s="148"/>
      <c r="B240" s="153"/>
      <c r="C240" s="134"/>
      <c r="D240" s="39" t="s">
        <v>12</v>
      </c>
      <c r="E240" s="58">
        <v>0</v>
      </c>
      <c r="F240" s="31" t="s">
        <v>63</v>
      </c>
      <c r="G240" s="59"/>
      <c r="H240" s="60"/>
      <c r="I240" s="85" t="s">
        <v>27</v>
      </c>
    </row>
    <row r="241" spans="1:9" ht="20" customHeight="1" x14ac:dyDescent="0.3">
      <c r="A241" s="148"/>
      <c r="B241" s="153"/>
      <c r="C241" s="134"/>
      <c r="D241" s="18" t="s">
        <v>46</v>
      </c>
      <c r="E241" s="35">
        <f>ROUNDUP(94/3,0)</f>
        <v>32</v>
      </c>
      <c r="F241" s="36" t="s">
        <v>63</v>
      </c>
      <c r="G241" s="47"/>
      <c r="H241" s="46"/>
      <c r="I241" s="86" t="s">
        <v>27</v>
      </c>
    </row>
    <row r="242" spans="1:9" ht="20" customHeight="1" thickBot="1" x14ac:dyDescent="0.35">
      <c r="A242" s="148"/>
      <c r="B242" s="153"/>
      <c r="C242" s="134"/>
      <c r="D242" s="39" t="s">
        <v>21</v>
      </c>
      <c r="E242" s="30">
        <f>ROUNDUP(265/3,0)</f>
        <v>89</v>
      </c>
      <c r="F242" s="31" t="s">
        <v>63</v>
      </c>
      <c r="G242" s="59"/>
      <c r="H242" s="60"/>
      <c r="I242" s="85" t="s">
        <v>27</v>
      </c>
    </row>
    <row r="243" spans="1:9" ht="20" customHeight="1" thickBot="1" x14ac:dyDescent="0.35">
      <c r="A243" s="17"/>
      <c r="B243" s="78"/>
      <c r="C243" s="83"/>
      <c r="D243" s="181" t="s">
        <v>65</v>
      </c>
      <c r="E243" s="182"/>
      <c r="F243" s="182"/>
      <c r="G243" s="182"/>
      <c r="H243" s="182"/>
      <c r="I243" s="183"/>
    </row>
    <row r="244" spans="1:9" ht="20" customHeight="1" x14ac:dyDescent="0.3">
      <c r="A244" s="17"/>
      <c r="B244" s="78"/>
      <c r="C244" s="83"/>
      <c r="D244" s="39" t="s">
        <v>12</v>
      </c>
      <c r="E244" s="58">
        <v>0</v>
      </c>
      <c r="F244" s="31" t="s">
        <v>63</v>
      </c>
      <c r="G244" s="59"/>
      <c r="H244" s="60"/>
      <c r="I244" s="85" t="s">
        <v>27</v>
      </c>
    </row>
    <row r="245" spans="1:9" ht="20" customHeight="1" x14ac:dyDescent="0.3">
      <c r="A245" s="17"/>
      <c r="B245" s="78"/>
      <c r="C245" s="77"/>
      <c r="D245" s="18" t="s">
        <v>46</v>
      </c>
      <c r="E245" s="35">
        <f>ROUNDUP(11/3,0)</f>
        <v>4</v>
      </c>
      <c r="F245" s="36" t="s">
        <v>63</v>
      </c>
      <c r="G245" s="47"/>
      <c r="H245" s="46"/>
      <c r="I245" s="86" t="s">
        <v>27</v>
      </c>
    </row>
    <row r="246" spans="1:9" ht="20" customHeight="1" thickBot="1" x14ac:dyDescent="0.35">
      <c r="A246" s="17"/>
      <c r="B246" s="78"/>
      <c r="C246" s="77"/>
      <c r="D246" s="39" t="s">
        <v>21</v>
      </c>
      <c r="E246" s="30">
        <f>ROUNDUP(37/3,0)</f>
        <v>13</v>
      </c>
      <c r="F246" s="31" t="s">
        <v>63</v>
      </c>
      <c r="G246" s="59"/>
      <c r="H246" s="60"/>
      <c r="I246" s="85" t="s">
        <v>27</v>
      </c>
    </row>
    <row r="247" spans="1:9" ht="20" customHeight="1" thickBot="1" x14ac:dyDescent="0.35">
      <c r="A247" s="17"/>
      <c r="B247" s="78"/>
      <c r="C247" s="77"/>
      <c r="D247" s="108" t="s">
        <v>66</v>
      </c>
      <c r="E247" s="109"/>
      <c r="F247" s="110"/>
      <c r="G247" s="116"/>
      <c r="H247" s="116"/>
      <c r="I247" s="117"/>
    </row>
    <row r="248" spans="1:9" ht="20" customHeight="1" x14ac:dyDescent="0.3">
      <c r="A248" s="17"/>
      <c r="B248" s="78"/>
      <c r="C248" s="77"/>
      <c r="D248" s="39" t="s">
        <v>12</v>
      </c>
      <c r="E248" s="58">
        <v>0</v>
      </c>
      <c r="F248" s="31" t="s">
        <v>63</v>
      </c>
      <c r="G248" s="59"/>
      <c r="H248" s="60"/>
      <c r="I248" s="85" t="s">
        <v>27</v>
      </c>
    </row>
    <row r="249" spans="1:9" ht="20" customHeight="1" x14ac:dyDescent="0.3">
      <c r="A249" s="17"/>
      <c r="B249" s="78"/>
      <c r="C249" s="77"/>
      <c r="D249" s="18" t="s">
        <v>46</v>
      </c>
      <c r="E249" s="35">
        <f>ROUNDUP(71/3,0)</f>
        <v>24</v>
      </c>
      <c r="F249" s="36" t="s">
        <v>63</v>
      </c>
      <c r="G249" s="47"/>
      <c r="H249" s="46"/>
      <c r="I249" s="86" t="s">
        <v>27</v>
      </c>
    </row>
    <row r="250" spans="1:9" ht="20" customHeight="1" thickBot="1" x14ac:dyDescent="0.35">
      <c r="A250" s="17"/>
      <c r="B250" s="78"/>
      <c r="C250" s="77"/>
      <c r="D250" s="39" t="s">
        <v>21</v>
      </c>
      <c r="E250" s="30">
        <f>ROUNDUP(236/3,0)</f>
        <v>79</v>
      </c>
      <c r="F250" s="31" t="s">
        <v>63</v>
      </c>
      <c r="G250" s="59"/>
      <c r="H250" s="60"/>
      <c r="I250" s="85" t="s">
        <v>27</v>
      </c>
    </row>
    <row r="251" spans="1:9" ht="20" customHeight="1" thickBot="1" x14ac:dyDescent="0.35">
      <c r="A251" s="17"/>
      <c r="B251" s="78"/>
      <c r="C251" s="77"/>
      <c r="D251" s="108" t="s">
        <v>67</v>
      </c>
      <c r="E251" s="109"/>
      <c r="F251" s="110"/>
      <c r="G251" s="116"/>
      <c r="H251" s="116"/>
      <c r="I251" s="117"/>
    </row>
    <row r="252" spans="1:9" ht="20" customHeight="1" x14ac:dyDescent="0.3">
      <c r="A252" s="17"/>
      <c r="B252" s="78"/>
      <c r="C252" s="77"/>
      <c r="D252" s="39" t="s">
        <v>12</v>
      </c>
      <c r="E252" s="58">
        <v>0</v>
      </c>
      <c r="F252" s="31" t="s">
        <v>63</v>
      </c>
      <c r="G252" s="59"/>
      <c r="H252" s="60"/>
      <c r="I252" s="85" t="s">
        <v>27</v>
      </c>
    </row>
    <row r="253" spans="1:9" ht="20" customHeight="1" x14ac:dyDescent="0.3">
      <c r="A253" s="17"/>
      <c r="B253" s="78"/>
      <c r="C253" s="77"/>
      <c r="D253" s="18" t="s">
        <v>46</v>
      </c>
      <c r="E253" s="35">
        <f>ROUNDUP(26/3,0)</f>
        <v>9</v>
      </c>
      <c r="F253" s="36" t="s">
        <v>63</v>
      </c>
      <c r="G253" s="47"/>
      <c r="H253" s="46"/>
      <c r="I253" s="86" t="s">
        <v>27</v>
      </c>
    </row>
    <row r="254" spans="1:9" ht="20" customHeight="1" thickBot="1" x14ac:dyDescent="0.35">
      <c r="A254" s="17"/>
      <c r="B254" s="78"/>
      <c r="C254" s="77"/>
      <c r="D254" s="39" t="s">
        <v>21</v>
      </c>
      <c r="E254" s="30">
        <f>ROUNDUP(86/3,0)</f>
        <v>29</v>
      </c>
      <c r="F254" s="31" t="s">
        <v>63</v>
      </c>
      <c r="G254" s="59"/>
      <c r="H254" s="60"/>
      <c r="I254" s="85" t="s">
        <v>27</v>
      </c>
    </row>
    <row r="255" spans="1:9" ht="20" customHeight="1" thickBot="1" x14ac:dyDescent="0.35">
      <c r="A255" s="17"/>
      <c r="B255" s="78"/>
      <c r="C255" s="77"/>
      <c r="D255" s="108" t="s">
        <v>68</v>
      </c>
      <c r="E255" s="109"/>
      <c r="F255" s="110"/>
      <c r="G255" s="116"/>
      <c r="H255" s="116"/>
      <c r="I255" s="117"/>
    </row>
    <row r="256" spans="1:9" ht="20" customHeight="1" x14ac:dyDescent="0.3">
      <c r="A256" s="17"/>
      <c r="B256" s="78"/>
      <c r="C256" s="77"/>
      <c r="D256" s="39" t="s">
        <v>12</v>
      </c>
      <c r="E256" s="58">
        <v>0</v>
      </c>
      <c r="F256" s="31" t="s">
        <v>63</v>
      </c>
      <c r="G256" s="59"/>
      <c r="H256" s="60"/>
      <c r="I256" s="85" t="s">
        <v>27</v>
      </c>
    </row>
    <row r="257" spans="1:9" ht="20" customHeight="1" x14ac:dyDescent="0.3">
      <c r="A257" s="17"/>
      <c r="B257" s="78"/>
      <c r="C257" s="77"/>
      <c r="D257" s="18" t="s">
        <v>46</v>
      </c>
      <c r="E257" s="35">
        <f>ROUNDUP(5/3,0)</f>
        <v>2</v>
      </c>
      <c r="F257" s="36" t="s">
        <v>63</v>
      </c>
      <c r="G257" s="47"/>
      <c r="H257" s="46"/>
      <c r="I257" s="86" t="s">
        <v>27</v>
      </c>
    </row>
    <row r="258" spans="1:9" ht="20" customHeight="1" thickBot="1" x14ac:dyDescent="0.35">
      <c r="A258" s="17"/>
      <c r="B258" s="78"/>
      <c r="C258" s="77"/>
      <c r="D258" s="39" t="s">
        <v>21</v>
      </c>
      <c r="E258" s="30">
        <f>ROUNDUP(16/3,0)</f>
        <v>6</v>
      </c>
      <c r="F258" s="31" t="s">
        <v>63</v>
      </c>
      <c r="G258" s="59"/>
      <c r="H258" s="60"/>
      <c r="I258" s="85" t="s">
        <v>27</v>
      </c>
    </row>
    <row r="259" spans="1:9" ht="20" customHeight="1" thickBot="1" x14ac:dyDescent="0.35">
      <c r="A259" s="17"/>
      <c r="B259" s="78"/>
      <c r="C259" s="77"/>
      <c r="D259" s="108" t="s">
        <v>69</v>
      </c>
      <c r="E259" s="109"/>
      <c r="F259" s="110"/>
      <c r="G259" s="116"/>
      <c r="H259" s="116"/>
      <c r="I259" s="117"/>
    </row>
    <row r="260" spans="1:9" ht="20" customHeight="1" x14ac:dyDescent="0.3">
      <c r="A260" s="17"/>
      <c r="B260" s="78"/>
      <c r="C260" s="77"/>
      <c r="D260" s="39" t="s">
        <v>12</v>
      </c>
      <c r="E260" s="58">
        <v>0</v>
      </c>
      <c r="F260" s="31" t="s">
        <v>63</v>
      </c>
      <c r="G260" s="59"/>
      <c r="H260" s="60"/>
      <c r="I260" s="85" t="s">
        <v>27</v>
      </c>
    </row>
    <row r="261" spans="1:9" ht="20" customHeight="1" x14ac:dyDescent="0.3">
      <c r="A261" s="17"/>
      <c r="B261" s="78"/>
      <c r="C261" s="77"/>
      <c r="D261" s="18" t="s">
        <v>46</v>
      </c>
      <c r="E261" s="35">
        <f>ROUNDUP(1/3,0)</f>
        <v>1</v>
      </c>
      <c r="F261" s="36" t="s">
        <v>63</v>
      </c>
      <c r="G261" s="47"/>
      <c r="H261" s="46"/>
      <c r="I261" s="86" t="s">
        <v>27</v>
      </c>
    </row>
    <row r="262" spans="1:9" ht="20" customHeight="1" thickBot="1" x14ac:dyDescent="0.35">
      <c r="A262" s="17"/>
      <c r="B262" s="78"/>
      <c r="C262" s="77"/>
      <c r="D262" s="39" t="s">
        <v>21</v>
      </c>
      <c r="E262" s="30">
        <f>ROUNDUP(1/3,0)</f>
        <v>1</v>
      </c>
      <c r="F262" s="31" t="s">
        <v>63</v>
      </c>
      <c r="G262" s="59"/>
      <c r="H262" s="60"/>
      <c r="I262" s="85" t="s">
        <v>27</v>
      </c>
    </row>
    <row r="263" spans="1:9" ht="20" customHeight="1" thickBot="1" x14ac:dyDescent="0.35">
      <c r="A263" s="17"/>
      <c r="B263" s="78"/>
      <c r="C263" s="77"/>
      <c r="D263" s="108" t="s">
        <v>70</v>
      </c>
      <c r="E263" s="109"/>
      <c r="F263" s="110"/>
      <c r="G263" s="116"/>
      <c r="H263" s="116"/>
      <c r="I263" s="117"/>
    </row>
    <row r="264" spans="1:9" ht="20" customHeight="1" x14ac:dyDescent="0.3">
      <c r="A264" s="17"/>
      <c r="B264" s="78"/>
      <c r="C264" s="77"/>
      <c r="D264" s="39" t="s">
        <v>12</v>
      </c>
      <c r="E264" s="58">
        <v>0</v>
      </c>
      <c r="F264" s="31" t="s">
        <v>63</v>
      </c>
      <c r="G264" s="59"/>
      <c r="H264" s="60"/>
      <c r="I264" s="85" t="s">
        <v>27</v>
      </c>
    </row>
    <row r="265" spans="1:9" ht="20" customHeight="1" x14ac:dyDescent="0.3">
      <c r="A265" s="17"/>
      <c r="B265" s="78"/>
      <c r="C265" s="77"/>
      <c r="D265" s="18" t="s">
        <v>46</v>
      </c>
      <c r="E265" s="35">
        <f>ROUNDUP(2/3,0)</f>
        <v>1</v>
      </c>
      <c r="F265" s="36" t="s">
        <v>63</v>
      </c>
      <c r="G265" s="47"/>
      <c r="H265" s="46"/>
      <c r="I265" s="86" t="s">
        <v>27</v>
      </c>
    </row>
    <row r="266" spans="1:9" ht="20" customHeight="1" thickBot="1" x14ac:dyDescent="0.35">
      <c r="A266" s="17"/>
      <c r="B266" s="78"/>
      <c r="C266" s="77"/>
      <c r="D266" s="39" t="s">
        <v>21</v>
      </c>
      <c r="E266" s="30">
        <f>ROUNDUP(5/3,0)</f>
        <v>2</v>
      </c>
      <c r="F266" s="31" t="s">
        <v>63</v>
      </c>
      <c r="G266" s="59"/>
      <c r="H266" s="60"/>
      <c r="I266" s="85" t="s">
        <v>27</v>
      </c>
    </row>
    <row r="267" spans="1:9" ht="20" customHeight="1" thickBot="1" x14ac:dyDescent="0.35">
      <c r="A267" s="17"/>
      <c r="B267" s="78"/>
      <c r="C267" s="77"/>
      <c r="D267" s="108" t="s">
        <v>71</v>
      </c>
      <c r="E267" s="109"/>
      <c r="F267" s="110"/>
      <c r="G267" s="116"/>
      <c r="H267" s="116"/>
      <c r="I267" s="117"/>
    </row>
    <row r="268" spans="1:9" ht="20" customHeight="1" x14ac:dyDescent="0.3">
      <c r="A268" s="17"/>
      <c r="B268" s="78"/>
      <c r="C268" s="77"/>
      <c r="D268" s="39" t="s">
        <v>12</v>
      </c>
      <c r="E268" s="58">
        <v>0</v>
      </c>
      <c r="F268" s="31" t="s">
        <v>63</v>
      </c>
      <c r="G268" s="59"/>
      <c r="H268" s="60"/>
      <c r="I268" s="85" t="s">
        <v>27</v>
      </c>
    </row>
    <row r="269" spans="1:9" ht="20" customHeight="1" x14ac:dyDescent="0.3">
      <c r="A269" s="17"/>
      <c r="B269" s="78"/>
      <c r="C269" s="77"/>
      <c r="D269" s="18" t="s">
        <v>46</v>
      </c>
      <c r="E269" s="35">
        <f>ROUNDUP(1/3,0)</f>
        <v>1</v>
      </c>
      <c r="F269" s="36" t="s">
        <v>63</v>
      </c>
      <c r="G269" s="47"/>
      <c r="H269" s="46"/>
      <c r="I269" s="86" t="s">
        <v>27</v>
      </c>
    </row>
    <row r="270" spans="1:9" ht="20" customHeight="1" thickBot="1" x14ac:dyDescent="0.35">
      <c r="A270" s="17"/>
      <c r="B270" s="78"/>
      <c r="C270" s="77"/>
      <c r="D270" s="24" t="s">
        <v>21</v>
      </c>
      <c r="E270" s="48">
        <f>ROUNDUP(2/3,0)</f>
        <v>1</v>
      </c>
      <c r="F270" s="61" t="s">
        <v>63</v>
      </c>
      <c r="G270" s="62"/>
      <c r="H270" s="63"/>
      <c r="I270" s="87" t="s">
        <v>27</v>
      </c>
    </row>
    <row r="271" spans="1:9" ht="20" customHeight="1" x14ac:dyDescent="0.3">
      <c r="A271" s="68">
        <v>10.1</v>
      </c>
      <c r="B271" s="136" t="s">
        <v>32</v>
      </c>
      <c r="C271" s="139" t="s">
        <v>47</v>
      </c>
      <c r="D271" s="12" t="s">
        <v>12</v>
      </c>
      <c r="E271" s="42">
        <v>0</v>
      </c>
      <c r="F271" s="43" t="s">
        <v>33</v>
      </c>
      <c r="G271" s="27"/>
      <c r="H271" s="32"/>
      <c r="I271" s="33" t="s">
        <v>34</v>
      </c>
    </row>
    <row r="272" spans="1:9" ht="20" customHeight="1" x14ac:dyDescent="0.3">
      <c r="A272" s="64"/>
      <c r="B272" s="137"/>
      <c r="C272" s="134"/>
      <c r="D272" s="18" t="s">
        <v>46</v>
      </c>
      <c r="E272" s="35">
        <f>'[1]Vol เหรียญ เงินตปท. สลากกินแบ่ง'!$P$6</f>
        <v>575</v>
      </c>
      <c r="F272" s="36" t="s">
        <v>33</v>
      </c>
      <c r="G272" s="37"/>
      <c r="H272" s="38"/>
      <c r="I272" s="23" t="s">
        <v>34</v>
      </c>
    </row>
    <row r="273" spans="1:9" ht="20" customHeight="1" thickBot="1" x14ac:dyDescent="0.35">
      <c r="A273" s="65"/>
      <c r="B273" s="138"/>
      <c r="C273" s="134"/>
      <c r="D273" s="24" t="s">
        <v>21</v>
      </c>
      <c r="E273" s="48">
        <f>'[1]Vol เหรียญ เงินตปท. สลากกินแบ่ง'!$Q$6</f>
        <v>1917</v>
      </c>
      <c r="F273" s="49" t="s">
        <v>33</v>
      </c>
      <c r="G273" s="28"/>
      <c r="H273" s="66"/>
      <c r="I273" s="67" t="s">
        <v>34</v>
      </c>
    </row>
    <row r="274" spans="1:9" ht="20" customHeight="1" x14ac:dyDescent="0.3">
      <c r="A274" s="68">
        <v>10.199999999999999</v>
      </c>
      <c r="B274" s="136" t="s">
        <v>35</v>
      </c>
      <c r="C274" s="134"/>
      <c r="D274" s="69" t="s">
        <v>36</v>
      </c>
      <c r="E274" s="30"/>
      <c r="F274" s="70"/>
      <c r="G274" s="71"/>
      <c r="H274" s="72"/>
      <c r="I274" s="33"/>
    </row>
    <row r="275" spans="1:9" ht="20" customHeight="1" x14ac:dyDescent="0.3">
      <c r="A275" s="64"/>
      <c r="B275" s="137"/>
      <c r="C275" s="134"/>
      <c r="D275" s="39" t="s">
        <v>12</v>
      </c>
      <c r="E275" s="58">
        <v>0</v>
      </c>
      <c r="F275" s="31" t="s">
        <v>37</v>
      </c>
      <c r="G275" s="27"/>
      <c r="H275" s="32"/>
      <c r="I275" s="33" t="s">
        <v>52</v>
      </c>
    </row>
    <row r="276" spans="1:9" ht="20" customHeight="1" x14ac:dyDescent="0.3">
      <c r="A276" s="64"/>
      <c r="B276" s="137"/>
      <c r="C276" s="134"/>
      <c r="D276" s="18" t="s">
        <v>46</v>
      </c>
      <c r="E276" s="35">
        <f>'[1]Vol เหรียญ เงินตปท. สลากกินแบ่ง'!$P$7</f>
        <v>3</v>
      </c>
      <c r="F276" s="36" t="s">
        <v>37</v>
      </c>
      <c r="G276" s="37"/>
      <c r="H276" s="38"/>
      <c r="I276" s="23" t="s">
        <v>53</v>
      </c>
    </row>
    <row r="277" spans="1:9" ht="20" customHeight="1" thickBot="1" x14ac:dyDescent="0.35">
      <c r="A277" s="64"/>
      <c r="B277" s="73"/>
      <c r="C277" s="134"/>
      <c r="D277" s="24" t="s">
        <v>21</v>
      </c>
      <c r="E277" s="48">
        <f>'[1]Vol เหรียญ เงินตปท. สลากกินแบ่ง'!$Q$7</f>
        <v>11</v>
      </c>
      <c r="F277" s="49" t="s">
        <v>37</v>
      </c>
      <c r="G277" s="28"/>
      <c r="H277" s="66"/>
      <c r="I277" s="67" t="s">
        <v>53</v>
      </c>
    </row>
    <row r="278" spans="1:9" ht="20" customHeight="1" x14ac:dyDescent="0.3">
      <c r="A278" s="64"/>
      <c r="B278" s="73"/>
      <c r="C278" s="134"/>
      <c r="D278" s="69" t="s">
        <v>54</v>
      </c>
      <c r="E278" s="30"/>
      <c r="F278" s="70"/>
      <c r="G278" s="71"/>
      <c r="H278" s="72"/>
      <c r="I278" s="33"/>
    </row>
    <row r="279" spans="1:9" ht="20" customHeight="1" x14ac:dyDescent="0.3">
      <c r="A279" s="64"/>
      <c r="B279" s="73"/>
      <c r="C279" s="134"/>
      <c r="D279" s="39" t="s">
        <v>12</v>
      </c>
      <c r="E279" s="58">
        <v>0</v>
      </c>
      <c r="F279" s="31" t="s">
        <v>37</v>
      </c>
      <c r="G279" s="27"/>
      <c r="H279" s="32"/>
      <c r="I279" s="33" t="s">
        <v>52</v>
      </c>
    </row>
    <row r="280" spans="1:9" ht="20" customHeight="1" x14ac:dyDescent="0.3">
      <c r="A280" s="64"/>
      <c r="B280" s="73"/>
      <c r="C280" s="134"/>
      <c r="D280" s="18" t="s">
        <v>46</v>
      </c>
      <c r="E280" s="35">
        <f>'[1]Vol เหรียญ เงินตปท. สลากกินแบ่ง'!$P$8</f>
        <v>2</v>
      </c>
      <c r="F280" s="36" t="s">
        <v>37</v>
      </c>
      <c r="G280" s="37"/>
      <c r="H280" s="38"/>
      <c r="I280" s="23" t="s">
        <v>53</v>
      </c>
    </row>
    <row r="281" spans="1:9" ht="20" customHeight="1" thickBot="1" x14ac:dyDescent="0.35">
      <c r="A281" s="65"/>
      <c r="B281" s="74"/>
      <c r="C281" s="140"/>
      <c r="D281" s="24" t="s">
        <v>21</v>
      </c>
      <c r="E281" s="48">
        <f>'[1]Vol เหรียญ เงินตปท. สลากกินแบ่ง'!$Q$8</f>
        <v>7</v>
      </c>
      <c r="F281" s="49" t="s">
        <v>37</v>
      </c>
      <c r="G281" s="28"/>
      <c r="H281" s="66"/>
      <c r="I281" s="67" t="s">
        <v>53</v>
      </c>
    </row>
    <row r="282" spans="1:9" ht="20" customHeight="1" x14ac:dyDescent="0.3">
      <c r="A282" s="68">
        <v>11</v>
      </c>
      <c r="B282" s="75" t="s">
        <v>38</v>
      </c>
      <c r="C282" s="141" t="s">
        <v>39</v>
      </c>
      <c r="D282" s="39" t="s">
        <v>12</v>
      </c>
      <c r="E282" s="58">
        <v>0</v>
      </c>
      <c r="F282" s="31" t="s">
        <v>40</v>
      </c>
      <c r="G282" s="27"/>
      <c r="H282" s="32"/>
      <c r="I282" s="33" t="s">
        <v>41</v>
      </c>
    </row>
    <row r="283" spans="1:9" ht="20" customHeight="1" x14ac:dyDescent="0.3">
      <c r="A283" s="64"/>
      <c r="B283" s="73"/>
      <c r="C283" s="142"/>
      <c r="D283" s="18" t="s">
        <v>46</v>
      </c>
      <c r="E283" s="35">
        <f>'[1]Vol เหรียญ เงินตปท. สลากกินแบ่ง'!$P$9</f>
        <v>1157</v>
      </c>
      <c r="F283" s="36" t="s">
        <v>40</v>
      </c>
      <c r="G283" s="37"/>
      <c r="H283" s="38"/>
      <c r="I283" s="23" t="s">
        <v>41</v>
      </c>
    </row>
    <row r="284" spans="1:9" ht="20" customHeight="1" thickBot="1" x14ac:dyDescent="0.35">
      <c r="A284" s="65"/>
      <c r="B284" s="74"/>
      <c r="C284" s="143"/>
      <c r="D284" s="24" t="s">
        <v>21</v>
      </c>
      <c r="E284" s="48">
        <f>'[1]Vol เหรียญ เงินตปท. สลากกินแบ่ง'!$Q$9</f>
        <v>3859</v>
      </c>
      <c r="F284" s="49" t="s">
        <v>40</v>
      </c>
      <c r="G284" s="28"/>
      <c r="H284" s="66"/>
      <c r="I284" s="67" t="s">
        <v>41</v>
      </c>
    </row>
    <row r="285" spans="1:9" ht="20" customHeight="1" x14ac:dyDescent="0.3">
      <c r="A285" s="144">
        <v>12</v>
      </c>
      <c r="B285" s="136" t="s">
        <v>42</v>
      </c>
      <c r="C285" s="139" t="s">
        <v>43</v>
      </c>
      <c r="D285" s="127" t="s">
        <v>44</v>
      </c>
      <c r="E285" s="128"/>
      <c r="F285" s="129"/>
      <c r="G285" s="130"/>
      <c r="H285" s="131"/>
      <c r="I285" s="16"/>
    </row>
    <row r="286" spans="1:9" ht="20" customHeight="1" x14ac:dyDescent="0.3">
      <c r="A286" s="145"/>
      <c r="B286" s="137"/>
      <c r="C286" s="134"/>
      <c r="D286" s="39" t="s">
        <v>12</v>
      </c>
      <c r="E286" s="58">
        <v>0</v>
      </c>
      <c r="F286" s="31" t="s">
        <v>37</v>
      </c>
      <c r="G286" s="27"/>
      <c r="H286" s="32"/>
      <c r="I286" s="33" t="s">
        <v>52</v>
      </c>
    </row>
    <row r="287" spans="1:9" ht="20" customHeight="1" x14ac:dyDescent="0.3">
      <c r="A287" s="145"/>
      <c r="B287" s="137"/>
      <c r="C287" s="134"/>
      <c r="D287" s="18" t="s">
        <v>46</v>
      </c>
      <c r="E287" s="35">
        <f>'[1]Vol เหรียญ เงินตปท. สลากกินแบ่ง'!$P$10</f>
        <v>1</v>
      </c>
      <c r="F287" s="36" t="s">
        <v>37</v>
      </c>
      <c r="G287" s="37"/>
      <c r="H287" s="38"/>
      <c r="I287" s="23" t="s">
        <v>53</v>
      </c>
    </row>
    <row r="288" spans="1:9" ht="20" customHeight="1" thickBot="1" x14ac:dyDescent="0.35">
      <c r="A288" s="145"/>
      <c r="B288" s="137"/>
      <c r="C288" s="134"/>
      <c r="D288" s="24" t="s">
        <v>21</v>
      </c>
      <c r="E288" s="48">
        <f>'[1]Vol เหรียญ เงินตปท. สลากกินแบ่ง'!$Q$10</f>
        <v>6</v>
      </c>
      <c r="F288" s="49" t="s">
        <v>37</v>
      </c>
      <c r="G288" s="28"/>
      <c r="H288" s="66"/>
      <c r="I288" s="67" t="s">
        <v>53</v>
      </c>
    </row>
    <row r="289" spans="1:9" ht="20" customHeight="1" x14ac:dyDescent="0.3">
      <c r="A289" s="145"/>
      <c r="B289" s="137"/>
      <c r="C289" s="134"/>
      <c r="D289" s="69" t="s">
        <v>54</v>
      </c>
      <c r="E289" s="30"/>
      <c r="F289" s="70"/>
      <c r="G289" s="71"/>
      <c r="H289" s="72"/>
      <c r="I289" s="33"/>
    </row>
    <row r="290" spans="1:9" ht="20" customHeight="1" x14ac:dyDescent="0.3">
      <c r="A290" s="145"/>
      <c r="B290" s="137"/>
      <c r="C290" s="134"/>
      <c r="D290" s="39" t="s">
        <v>12</v>
      </c>
      <c r="E290" s="58">
        <v>0</v>
      </c>
      <c r="F290" s="31" t="s">
        <v>37</v>
      </c>
      <c r="G290" s="27"/>
      <c r="H290" s="32"/>
      <c r="I290" s="33" t="s">
        <v>52</v>
      </c>
    </row>
    <row r="291" spans="1:9" ht="20" customHeight="1" x14ac:dyDescent="0.3">
      <c r="A291" s="145"/>
      <c r="B291" s="137"/>
      <c r="C291" s="134"/>
      <c r="D291" s="18" t="s">
        <v>46</v>
      </c>
      <c r="E291" s="35">
        <v>1</v>
      </c>
      <c r="F291" s="36" t="s">
        <v>37</v>
      </c>
      <c r="G291" s="37"/>
      <c r="H291" s="38"/>
      <c r="I291" s="23" t="s">
        <v>53</v>
      </c>
    </row>
    <row r="292" spans="1:9" ht="20" customHeight="1" thickBot="1" x14ac:dyDescent="0.35">
      <c r="A292" s="146"/>
      <c r="B292" s="138"/>
      <c r="C292" s="140"/>
      <c r="D292" s="24" t="s">
        <v>21</v>
      </c>
      <c r="E292" s="48">
        <v>6</v>
      </c>
      <c r="F292" s="49" t="s">
        <v>37</v>
      </c>
      <c r="G292" s="28"/>
      <c r="H292" s="66"/>
      <c r="I292" s="67" t="s">
        <v>53</v>
      </c>
    </row>
    <row r="293" spans="1:9" ht="52.75" customHeight="1" x14ac:dyDescent="0.3">
      <c r="A293" s="135" t="s">
        <v>72</v>
      </c>
      <c r="B293" s="135"/>
      <c r="C293" s="135"/>
      <c r="D293" s="135"/>
      <c r="E293" s="135"/>
      <c r="F293" s="135"/>
      <c r="G293" s="135"/>
      <c r="H293" s="135"/>
      <c r="I293" s="135"/>
    </row>
  </sheetData>
  <mergeCells count="66">
    <mergeCell ref="D243:I243"/>
    <mergeCell ref="D171:I171"/>
    <mergeCell ref="D199:I199"/>
    <mergeCell ref="D203:I203"/>
    <mergeCell ref="D207:I207"/>
    <mergeCell ref="D235:I235"/>
    <mergeCell ref="D135:I135"/>
    <mergeCell ref="A163:A170"/>
    <mergeCell ref="B163:B170"/>
    <mergeCell ref="D163:I163"/>
    <mergeCell ref="D167:I167"/>
    <mergeCell ref="C163:C174"/>
    <mergeCell ref="D99:I99"/>
    <mergeCell ref="A127:A134"/>
    <mergeCell ref="B127:B134"/>
    <mergeCell ref="C127:C134"/>
    <mergeCell ref="D127:I127"/>
    <mergeCell ref="D131:I131"/>
    <mergeCell ref="D63:I63"/>
    <mergeCell ref="A91:A98"/>
    <mergeCell ref="B91:B98"/>
    <mergeCell ref="C91:C98"/>
    <mergeCell ref="D91:I91"/>
    <mergeCell ref="D95:I95"/>
    <mergeCell ref="D19:I19"/>
    <mergeCell ref="D23:I23"/>
    <mergeCell ref="D27:I27"/>
    <mergeCell ref="A55:A62"/>
    <mergeCell ref="B55:B62"/>
    <mergeCell ref="C55:C62"/>
    <mergeCell ref="D55:I55"/>
    <mergeCell ref="D59:I59"/>
    <mergeCell ref="A19:A26"/>
    <mergeCell ref="B19:B26"/>
    <mergeCell ref="C19:C26"/>
    <mergeCell ref="A7:A9"/>
    <mergeCell ref="B7:B9"/>
    <mergeCell ref="C7:C10"/>
    <mergeCell ref="D10:F11"/>
    <mergeCell ref="A2:I2"/>
    <mergeCell ref="A3:B3"/>
    <mergeCell ref="A4:A6"/>
    <mergeCell ref="B4:B6"/>
    <mergeCell ref="C4:C6"/>
    <mergeCell ref="A12:A14"/>
    <mergeCell ref="B12:B14"/>
    <mergeCell ref="C12:C14"/>
    <mergeCell ref="A15:A18"/>
    <mergeCell ref="B15:B18"/>
    <mergeCell ref="C15:C18"/>
    <mergeCell ref="C175:C190"/>
    <mergeCell ref="A293:I293"/>
    <mergeCell ref="B271:B273"/>
    <mergeCell ref="C271:C281"/>
    <mergeCell ref="B274:B276"/>
    <mergeCell ref="C282:C284"/>
    <mergeCell ref="A285:A292"/>
    <mergeCell ref="B285:B292"/>
    <mergeCell ref="C285:C292"/>
    <mergeCell ref="A199:A206"/>
    <mergeCell ref="B199:B206"/>
    <mergeCell ref="C199:C206"/>
    <mergeCell ref="A235:A242"/>
    <mergeCell ref="B235:B242"/>
    <mergeCell ref="C235:C242"/>
    <mergeCell ref="D239:I239"/>
  </mergeCells>
  <pageMargins left="0.23622047244094491" right="0.23622047244094491" top="0.74803149606299213" bottom="0.74803149606299213" header="0.31496062992125984" footer="0.31496062992125984"/>
  <pageSetup paperSize="9" scale="5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เอกสารแนบ 12_TOR</vt:lpstr>
      <vt:lpstr>'เอกสารแนบ 12_TOR'!Print_Titles</vt:lpstr>
    </vt:vector>
  </TitlesOfParts>
  <Company>BOT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TMadmin</dc:creator>
  <cp:lastModifiedBy>TMadmin</cp:lastModifiedBy>
  <cp:lastPrinted>2023-05-10T12:34:47Z</cp:lastPrinted>
  <dcterms:created xsi:type="dcterms:W3CDTF">2023-03-06T10:03:21Z</dcterms:created>
  <dcterms:modified xsi:type="dcterms:W3CDTF">2023-05-22T09:51:20Z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2023-03-06T10:03:27Z</vt:lpwstr>
  </property>
  <property fmtid="{D5CDD505-2E9C-101B-9397-08002B2CF9AE}" pid="4" name="MSIP_Label_57ef099a-7fa4-4e34-953d-f6f34188ebfd_Method">
    <vt:lpwstr>Standard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87de70bb-0e0e-41cc-a056-7622b86e95d6</vt:lpwstr>
  </property>
  <property fmtid="{D5CDD505-2E9C-101B-9397-08002B2CF9AE}" pid="8" name="MSIP_Label_57ef099a-7fa4-4e34-953d-f6f34188ebfd_ContentBits">
    <vt:lpwstr>0</vt:lpwstr>
  </property>
</Properties>
</file>