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omments3.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charts/chart12.xml" ContentType="application/vnd.openxmlformats-officedocument.drawingml.chart+xml"/>
  <Override PartName="/xl/drawings/drawing17.xml" ContentType="application/vnd.openxmlformats-officedocument.drawingml.chartshapes+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charts/chart15.xml" ContentType="application/vnd.openxmlformats-officedocument.drawingml.chart+xml"/>
  <Override PartName="/xl/drawings/drawing20.xml" ContentType="application/vnd.openxmlformats-officedocument.drawingml.chartshapes+xml"/>
  <Override PartName="/xl/charts/chart16.xml" ContentType="application/vnd.openxmlformats-officedocument.drawingml.chart+xml"/>
  <Override PartName="/xl/drawings/drawing21.xml" ContentType="application/vnd.openxmlformats-officedocument.drawingml.chartshapes+xml"/>
  <Override PartName="/xl/charts/chart17.xml" ContentType="application/vnd.openxmlformats-officedocument.drawingml.chart+xml"/>
  <Override PartName="/xl/drawings/drawing22.xml" ContentType="application/vnd.openxmlformats-officedocument.drawingml.chartshapes+xml"/>
  <Override PartName="/xl/charts/chart18.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bankofthailand-my.sharepoint.com/personal/somboopi_bot_or_th/Documents/Somboopi/Indicatior_สิ้นเดือน/"/>
    </mc:Choice>
  </mc:AlternateContent>
  <xr:revisionPtr revIDLastSave="1645" documentId="13_ncr:1_{F8686EAC-B742-407A-A0D6-DC5D73D94C8D}" xr6:coauthVersionLast="47" xr6:coauthVersionMax="47" xr10:uidLastSave="{D915CC2D-8AAB-4D40-A23E-0DA173BD6A73}"/>
  <bookViews>
    <workbookView xWindow="-108" yWindow="-108" windowWidth="23256" windowHeight="12456" tabRatio="760" xr2:uid="{00000000-000D-0000-FFFF-FFFF00000000}"/>
  </bookViews>
  <sheets>
    <sheet name="ตารางแนบ_ยกเลิกเผยแพร่เครื่องชี" sheetId="10264" r:id="rId1"/>
    <sheet name="สารบัญ" sheetId="2" r:id="rId2"/>
    <sheet name="ตารางที่ 1" sheetId="3" r:id="rId3"/>
    <sheet name="ตารางที่ 1.1" sheetId="8828" r:id="rId4"/>
    <sheet name="ตารางที่ 1.2" sheetId="512" r:id="rId5"/>
    <sheet name="ตารางที่ 2" sheetId="267" r:id="rId6"/>
    <sheet name="ตารางที่ 3" sheetId="2826" r:id="rId7"/>
    <sheet name="ตารางที่ 3.1" sheetId="10245" r:id="rId8"/>
    <sheet name="ตารางที่ 3.2" sheetId="10246" r:id="rId9"/>
    <sheet name="ตารางที่ 4" sheetId="526" state="hidden" r:id="rId10"/>
    <sheet name="ตารางที่ 5" sheetId="32" state="hidden" r:id="rId11"/>
    <sheet name="ตารางที่ 6" sheetId="532" r:id="rId12"/>
    <sheet name="ตารางที่ 7" sheetId="10256" r:id="rId13"/>
    <sheet name="ตารางที่ 7-1" sheetId="10257" r:id="rId14"/>
    <sheet name="ตารางที่7-2" sheetId="10258" r:id="rId15"/>
    <sheet name="G3-7" sheetId="10260" r:id="rId16"/>
    <sheet name="ตารางที่ 8" sheetId="10259" r:id="rId17"/>
    <sheet name="ตารางที่ 9" sheetId="44" r:id="rId18"/>
    <sheet name="ตารางที่ 10" sheetId="10255" r:id="rId19"/>
    <sheet name="G3-10" sheetId="10261" r:id="rId20"/>
    <sheet name="ตารางที่ 11" sheetId="10242" r:id="rId21"/>
    <sheet name="G3-11" sheetId="10262" r:id="rId22"/>
    <sheet name="ตารางที่ 12" sheetId="777" r:id="rId23"/>
    <sheet name="G3-12" sheetId="10263" r:id="rId24"/>
    <sheet name="ตารางที่ 13" sheetId="10250" r:id="rId25"/>
    <sheet name="ตารางที่ 14" sheetId="513" r:id="rId26"/>
    <sheet name="ตารางที่ 15" sheetId="41" r:id="rId27"/>
    <sheet name="ตารางที่ 16" sheetId="10251" r:id="rId28"/>
    <sheet name="ตารางที่ 17" sheetId="10252" r:id="rId29"/>
  </sheets>
  <definedNames>
    <definedName name="HTML_CodePage" hidden="1">874</definedName>
    <definedName name="HTML_Control" localSheetId="19" hidden="1">{"'ตารางที่17 '!$A$1:$I$26"}</definedName>
    <definedName name="HTML_Control" localSheetId="21" hidden="1">{"'ตารางที่17 '!$A$1:$I$26"}</definedName>
    <definedName name="HTML_Control" localSheetId="23" hidden="1">{"'ตารางที่17 '!$A$1:$I$26"}</definedName>
    <definedName name="HTML_Control" localSheetId="15" hidden="1">{"'ตารางที่17 '!$A$1:$I$26"}</definedName>
    <definedName name="HTML_Control" localSheetId="18" hidden="1">{"'ตารางที่17 '!$A$1:$I$26"}</definedName>
    <definedName name="HTML_Control" hidden="1">{"'ตารางที่17 '!$A$1:$I$26"}</definedName>
    <definedName name="HTML_Description" hidden="1">""</definedName>
    <definedName name="HTML_Email" hidden="1">""</definedName>
    <definedName name="HTML_Header" hidden="1">"ตารางที่17(ต่อ)"</definedName>
    <definedName name="HTML_LastUpdate" hidden="1">"27/4/00"</definedName>
    <definedName name="HTML_LineAfter" hidden="1">FALSE</definedName>
    <definedName name="HTML_LineBefore" hidden="1">FALSE</definedName>
    <definedName name="HTML_Name" hidden="1">"ธนาคารแห่งประเทศไทย"</definedName>
    <definedName name="HTML_OBDlg2" hidden="1">TRUE</definedName>
    <definedName name="HTML_OBDlg4" hidden="1">TRUE</definedName>
    <definedName name="HTML_OS" hidden="1">0</definedName>
    <definedName name="HTML_PathFile" hidden="1">"M:\INTERNET\DATABANK\indicato\เครื่องชี้เดือนเมย\tab17.htm"</definedName>
    <definedName name="HTML_Title" hidden="1">"TAB17"</definedName>
    <definedName name="_xlnm.Print_Area" localSheetId="19">'G3-10'!$A$1:$Q$49</definedName>
    <definedName name="_xlnm.Print_Area" localSheetId="21">'G3-11'!$A$1:$P$45</definedName>
    <definedName name="_xlnm.Print_Area" localSheetId="23">'G3-12'!$A$1:$Q$58</definedName>
    <definedName name="_xlnm.Print_Area" localSheetId="15">'G3-7'!$B$17:$Q$49</definedName>
    <definedName name="_xlnm.Print_Area" localSheetId="2">'ตารางที่ 1'!$A$1:$N$58</definedName>
    <definedName name="_xlnm.Print_Area" localSheetId="24">'ตารางที่ 13'!$A$1:$J$46</definedName>
    <definedName name="_xlnm.Print_Area" localSheetId="25">'ตารางที่ 14'!$A$1:$I$36</definedName>
    <definedName name="_xlnm.Print_Area" localSheetId="26">'ตารางที่ 15'!$A$1:$L$41</definedName>
    <definedName name="_xlnm.Print_Area" localSheetId="28">'ตารางที่ 17'!$A$1:$Y$166</definedName>
    <definedName name="_xlnm.Print_Area" localSheetId="7">'ตารางที่ 3.1'!$B$1:$L$49</definedName>
    <definedName name="_xlnm.Print_Area" localSheetId="8">'ตารางที่ 3.2'!$B$1:$L$46</definedName>
    <definedName name="_xlnm.Print_Area" localSheetId="9">'ตารางที่ 4'!$A$1:$J$85</definedName>
    <definedName name="_xlnm.Print_Area" localSheetId="10">'ตารางที่ 5'!$A$1:$J$136</definedName>
    <definedName name="_xlnm.Print_Area" localSheetId="17">'ตารางที่ 9'!$A$1:$P$44</definedName>
    <definedName name="_xlnm.Print_Area" localSheetId="14">'ตารางที่7-2'!$A$1:$Q$25</definedName>
    <definedName name="_xlnm.Print_Area" localSheetId="0">ตารางแนบ_ยกเลิกเผยแพร่เครื่องชี!$A$1:$C$25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0" i="10263" l="1"/>
  <c r="AH15" i="10263"/>
  <c r="AH16" i="10263"/>
  <c r="AH10" i="10263"/>
  <c r="AH11" i="10263"/>
  <c r="AH4" i="10263"/>
  <c r="AH5" i="10262"/>
  <c r="V5" i="10262"/>
  <c r="J5" i="10262"/>
  <c r="AH16" i="10261"/>
  <c r="AH17" i="10261"/>
  <c r="AH12" i="10261"/>
  <c r="AH13" i="10261"/>
  <c r="AH8" i="10261"/>
  <c r="AH9" i="10261"/>
  <c r="AH4" i="10261"/>
  <c r="AH5" i="10261"/>
  <c r="AH14" i="10260"/>
  <c r="AH15" i="10260"/>
  <c r="AH4" i="10260"/>
  <c r="AH5" i="10260"/>
  <c r="AG20" i="10263"/>
  <c r="AG15" i="10263"/>
  <c r="AG16" i="10263"/>
  <c r="AG10" i="10263"/>
  <c r="AG11" i="10263"/>
  <c r="AG4" i="10263"/>
  <c r="AG5" i="10262"/>
  <c r="U5" i="10262"/>
  <c r="I5" i="10262"/>
  <c r="AG16" i="10261"/>
  <c r="AG17" i="10261"/>
  <c r="AG12" i="10261"/>
  <c r="AG13" i="10261"/>
  <c r="AG8" i="10261"/>
  <c r="AG9" i="10261"/>
  <c r="AG4" i="10261"/>
  <c r="AG5" i="10261"/>
  <c r="AG14" i="10260"/>
  <c r="AG15" i="10260"/>
  <c r="AG4" i="10260"/>
  <c r="AG5" i="10260"/>
  <c r="AF20" i="10263"/>
  <c r="AF15" i="10263"/>
  <c r="AF16" i="10263"/>
  <c r="AF10" i="10263"/>
  <c r="AF11" i="10263"/>
  <c r="AF4" i="10263"/>
  <c r="AF5" i="10262"/>
  <c r="T5" i="10262"/>
  <c r="H5" i="10262"/>
  <c r="AF16" i="10261"/>
  <c r="AF17" i="10261"/>
  <c r="AF12" i="10261"/>
  <c r="AF13" i="10261"/>
  <c r="AF8" i="10261"/>
  <c r="AF9" i="10261"/>
  <c r="AF4" i="10261"/>
  <c r="AF5" i="10261"/>
  <c r="AF14" i="10260"/>
  <c r="AF15" i="10260"/>
  <c r="AF4" i="10260"/>
  <c r="AF5" i="10260"/>
  <c r="I32" i="10246"/>
  <c r="H32" i="10246"/>
  <c r="G32" i="10246"/>
  <c r="F32" i="10246"/>
  <c r="E32" i="10246"/>
  <c r="I35" i="10245"/>
  <c r="H35" i="10245"/>
  <c r="G35" i="10245"/>
  <c r="F35" i="10245"/>
  <c r="E35" i="10245"/>
  <c r="E31" i="10246" l="1"/>
  <c r="F31" i="10246"/>
  <c r="G31" i="10246"/>
  <c r="H31" i="10246"/>
  <c r="I31" i="10246"/>
  <c r="J12" i="10242"/>
  <c r="J8" i="10242"/>
  <c r="K8" i="10242"/>
  <c r="L8" i="10242"/>
  <c r="I42" i="10242"/>
  <c r="I43" i="10242"/>
  <c r="E41" i="10256"/>
  <c r="E40" i="10256"/>
  <c r="AL14" i="10260" l="1"/>
  <c r="AL5" i="10260"/>
  <c r="K12" i="10242"/>
  <c r="F41" i="10256"/>
  <c r="F40" i="10256"/>
  <c r="H31" i="777"/>
  <c r="G31" i="777"/>
  <c r="F31" i="777"/>
  <c r="E31" i="777"/>
  <c r="D31" i="777"/>
  <c r="H30" i="777"/>
  <c r="G30" i="777"/>
  <c r="F30" i="777"/>
  <c r="E30" i="777"/>
  <c r="D30" i="777"/>
  <c r="H43" i="10242"/>
  <c r="G43" i="10242"/>
  <c r="F43" i="10242"/>
  <c r="E43" i="10242"/>
  <c r="H42" i="10242"/>
  <c r="G42" i="10242"/>
  <c r="F42" i="10242"/>
  <c r="E42" i="10242"/>
  <c r="H114" i="10255"/>
  <c r="G114" i="10255"/>
  <c r="F114" i="10255"/>
  <c r="E114" i="10255"/>
  <c r="D114" i="10255"/>
  <c r="H113" i="10255"/>
  <c r="G113" i="10255"/>
  <c r="F113" i="10255"/>
  <c r="E113" i="10255"/>
  <c r="H88" i="10255"/>
  <c r="G88" i="10255"/>
  <c r="F88" i="10255"/>
  <c r="E88" i="10255"/>
  <c r="D88" i="10255"/>
  <c r="H87" i="10255"/>
  <c r="G87" i="10255"/>
  <c r="F87" i="10255"/>
  <c r="E87" i="10255"/>
  <c r="H62" i="10255"/>
  <c r="G62" i="10255"/>
  <c r="F62" i="10255"/>
  <c r="E62" i="10255"/>
  <c r="D62" i="10255"/>
  <c r="H61" i="10255"/>
  <c r="G61" i="10255"/>
  <c r="F61" i="10255"/>
  <c r="E61" i="10255"/>
  <c r="H36" i="10255"/>
  <c r="G36" i="10255"/>
  <c r="F36" i="10255"/>
  <c r="E36" i="10255"/>
  <c r="D36" i="10255"/>
  <c r="H35" i="10255"/>
  <c r="G35" i="10255"/>
  <c r="F35" i="10255"/>
  <c r="E35" i="10255"/>
  <c r="D113" i="10255"/>
  <c r="D87" i="10255"/>
  <c r="D61" i="10255"/>
  <c r="D35" i="10255"/>
  <c r="K40" i="10256"/>
  <c r="J40" i="10256"/>
  <c r="I40" i="10256"/>
  <c r="H40" i="10256"/>
  <c r="G40" i="10256"/>
  <c r="K39" i="10256"/>
  <c r="J39" i="10256"/>
  <c r="I39" i="10256"/>
  <c r="H39" i="10256"/>
  <c r="G39" i="10256"/>
  <c r="H49" i="532"/>
  <c r="G49" i="532"/>
  <c r="F49" i="532"/>
  <c r="E49" i="532"/>
  <c r="D49" i="532"/>
  <c r="H48" i="532"/>
  <c r="G48" i="532"/>
  <c r="F48" i="532"/>
  <c r="E48" i="532"/>
  <c r="D48" i="532"/>
  <c r="I34" i="10245"/>
  <c r="H34" i="10245"/>
  <c r="G34" i="10245"/>
  <c r="F34" i="10245"/>
  <c r="E34" i="10245"/>
  <c r="H58" i="2826"/>
  <c r="G58" i="2826"/>
  <c r="F58" i="2826"/>
  <c r="E58" i="2826"/>
  <c r="D58" i="2826"/>
  <c r="H57" i="2826"/>
  <c r="G57" i="2826"/>
  <c r="F57" i="2826"/>
  <c r="E57" i="2826"/>
  <c r="H32" i="2826"/>
  <c r="G32" i="2826"/>
  <c r="F32" i="2826"/>
  <c r="E32" i="2826"/>
  <c r="D32" i="2826"/>
  <c r="H31" i="2826"/>
  <c r="G31" i="2826"/>
  <c r="F31" i="2826"/>
  <c r="E31" i="2826"/>
  <c r="D57" i="2826"/>
  <c r="D31" i="2826"/>
  <c r="K9" i="10257"/>
  <c r="K7" i="10257"/>
  <c r="L38" i="10242"/>
  <c r="L39" i="10242"/>
  <c r="K40" i="10242"/>
  <c r="L42" i="10242"/>
  <c r="K43" i="10242"/>
  <c r="L43" i="10242"/>
  <c r="K44" i="10242"/>
  <c r="L44" i="10242"/>
  <c r="J40" i="10242"/>
  <c r="J43" i="10242"/>
  <c r="J44" i="10242"/>
  <c r="J9" i="10242"/>
  <c r="J42" i="10242" s="1"/>
  <c r="K9" i="10242"/>
  <c r="K42" i="10242" s="1"/>
  <c r="J6" i="10242"/>
  <c r="J39" i="10242" s="1"/>
  <c r="L12" i="10242" l="1"/>
  <c r="L41" i="10242"/>
  <c r="K45" i="10242"/>
  <c r="J45" i="10242"/>
  <c r="J41" i="10242"/>
  <c r="L7" i="10242"/>
  <c r="L40" i="10242" s="1"/>
  <c r="K6" i="10242"/>
  <c r="K39" i="10242" s="1"/>
  <c r="K41" i="10242"/>
  <c r="AM17" i="10261"/>
  <c r="AL17" i="10261"/>
  <c r="AM16" i="10261"/>
  <c r="AL16" i="10261"/>
  <c r="AM13" i="10261"/>
  <c r="AL13" i="10261"/>
  <c r="AM12" i="10261"/>
  <c r="AL12" i="10261"/>
  <c r="AM9" i="10261"/>
  <c r="AL9" i="10261"/>
  <c r="AM8" i="10261"/>
  <c r="AL8" i="10261"/>
  <c r="AM5" i="10261"/>
  <c r="AL5" i="10261"/>
  <c r="AM4" i="10261"/>
  <c r="AL4" i="10261"/>
  <c r="AM15" i="10260"/>
  <c r="AL15" i="10260"/>
  <c r="AM14" i="10260"/>
  <c r="AM10" i="10260"/>
  <c r="AL10" i="10260"/>
  <c r="AM9" i="10260"/>
  <c r="AL9" i="10260"/>
  <c r="AM5" i="10260"/>
  <c r="AM4" i="10260"/>
  <c r="AL4" i="10260"/>
  <c r="L45" i="10242" l="1"/>
  <c r="L8" i="10256"/>
  <c r="L42" i="10256" s="1"/>
  <c r="L6" i="10256"/>
  <c r="L40" i="10256" s="1"/>
  <c r="A33" i="10245"/>
  <c r="L33" i="102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TMadmin</author>
  </authors>
  <commentList>
    <comment ref="A4" authorId="0" shapeId="0" xr:uid="{0F22D274-3D17-4899-9B9B-2BDC4DC322E9}">
      <text>
        <r>
          <rPr>
            <b/>
            <sz val="9"/>
            <color indexed="81"/>
            <rFont val="Tahoma"/>
            <family val="2"/>
          </rPr>
          <t>ใช้ข้อมูลจาก Tab 7 Line 11</t>
        </r>
      </text>
    </comment>
    <comment ref="A5" authorId="0" shapeId="0" xr:uid="{DF4641D5-9B67-4199-8771-B963390420DF}">
      <text>
        <r>
          <rPr>
            <b/>
            <sz val="9"/>
            <color indexed="81"/>
            <rFont val="Tahoma"/>
            <family val="2"/>
          </rPr>
          <t>ใช้ข้อมูลจาก Tab 7 Line 21</t>
        </r>
      </text>
    </comment>
    <comment ref="A9" authorId="0" shapeId="0" xr:uid="{2022DC90-BA52-4D63-8738-38AFF295530B}">
      <text>
        <r>
          <rPr>
            <b/>
            <sz val="9"/>
            <color indexed="81"/>
            <rFont val="Tahoma"/>
            <family val="2"/>
          </rPr>
          <t>ไฟล์ moving จากเมล์ จุไรพร</t>
        </r>
      </text>
    </comment>
    <comment ref="A14" authorId="0" shapeId="0" xr:uid="{2FDB3666-04ED-429A-A871-E7F73FE40428}">
      <text>
        <r>
          <rPr>
            <b/>
            <sz val="9"/>
            <color indexed="81"/>
            <rFont val="Tahoma"/>
            <family val="2"/>
          </rPr>
          <t>ใช้ข้อมูลจาก Tab 7 Line 51</t>
        </r>
      </text>
    </comment>
    <comment ref="A15" authorId="0" shapeId="0" xr:uid="{C771D5C6-6D70-4996-A4B9-789A411577EF}">
      <text>
        <r>
          <rPr>
            <b/>
            <sz val="9"/>
            <color indexed="81"/>
            <rFont val="Tahoma"/>
            <family val="2"/>
          </rPr>
          <t>ใช้ข้อมูลจาก Tab 7 Line 59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TMadmin</author>
  </authors>
  <commentList>
    <comment ref="A4" authorId="0" shapeId="0" xr:uid="{812887EE-7A8D-4273-A3FF-DF4E4ECF55A7}">
      <text>
        <r>
          <rPr>
            <b/>
            <sz val="9"/>
            <color indexed="81"/>
            <rFont val="Tahoma"/>
            <family val="2"/>
          </rPr>
          <t>มาจาก Tab 10 Line 93</t>
        </r>
      </text>
    </comment>
    <comment ref="A5" authorId="0" shapeId="0" xr:uid="{2F428DA8-82F9-414D-A0D8-88067D598212}">
      <text>
        <r>
          <rPr>
            <b/>
            <sz val="9"/>
            <color indexed="81"/>
            <rFont val="Tahoma"/>
            <family val="2"/>
          </rPr>
          <t>มาจาก Tab 10 Line 12</t>
        </r>
      </text>
    </comment>
    <comment ref="A8" authorId="0" shapeId="0" xr:uid="{50890FAC-E7E1-46F1-AA0D-D5216DA9E417}">
      <text>
        <r>
          <rPr>
            <b/>
            <sz val="9"/>
            <color indexed="81"/>
            <rFont val="Tahoma"/>
            <family val="2"/>
          </rPr>
          <t>มาจาก Tab 10 Line 43</t>
        </r>
      </text>
    </comment>
    <comment ref="A9" authorId="0" shapeId="0" xr:uid="{05822098-DBF0-4D14-ADC8-DE742F2B9304}">
      <text>
        <r>
          <rPr>
            <b/>
            <sz val="9"/>
            <color indexed="81"/>
            <rFont val="Tahoma"/>
            <family val="2"/>
          </rPr>
          <t>มาจาก Tab 10 Line 67</t>
        </r>
      </text>
    </comment>
    <comment ref="A12" authorId="0" shapeId="0" xr:uid="{51E3A626-45E7-45EF-BF56-EEAFFC1E8907}">
      <text>
        <r>
          <rPr>
            <b/>
            <sz val="9"/>
            <color indexed="81"/>
            <rFont val="Tahoma"/>
            <family val="2"/>
          </rPr>
          <t>มาจาก Tab 10 Line 47</t>
        </r>
      </text>
    </comment>
    <comment ref="A13" authorId="0" shapeId="0" xr:uid="{3FB20CA0-F0CD-4415-B5C0-03476F133519}">
      <text>
        <r>
          <rPr>
            <b/>
            <sz val="9"/>
            <color indexed="81"/>
            <rFont val="Tahoma"/>
            <family val="2"/>
          </rPr>
          <t>มาจาก Tab 10 Line 71</t>
        </r>
      </text>
    </comment>
    <comment ref="A16" authorId="0" shapeId="0" xr:uid="{A71F5CC7-4140-4705-B051-07C7A105BD25}">
      <text>
        <r>
          <rPr>
            <b/>
            <sz val="9"/>
            <color indexed="81"/>
            <rFont val="Tahoma"/>
            <family val="2"/>
          </rPr>
          <t>มาจาก Tab 10 Line 45</t>
        </r>
      </text>
    </comment>
    <comment ref="A17" authorId="0" shapeId="0" xr:uid="{9231F53C-A1CC-4E38-A412-6A9BF77ACB0D}">
      <text>
        <r>
          <rPr>
            <b/>
            <sz val="9"/>
            <color indexed="81"/>
            <rFont val="Tahoma"/>
            <family val="2"/>
          </rPr>
          <t>มาจาก Tab 10 Line 69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TMadmin</author>
  </authors>
  <commentList>
    <comment ref="A8" authorId="0" shapeId="0" xr:uid="{888DA60F-92B0-4E84-BA5F-916E8D4716B0}">
      <text>
        <r>
          <rPr>
            <b/>
            <sz val="9"/>
            <color indexed="81"/>
            <rFont val="Tahoma"/>
            <family val="2"/>
          </rPr>
          <t>ตาราง 11
Col L row 14</t>
        </r>
      </text>
    </comment>
    <comment ref="A9" authorId="0" shapeId="0" xr:uid="{6350B74D-BB94-428E-8DF3-A795CDF89985}">
      <text>
        <r>
          <rPr>
            <b/>
            <sz val="9"/>
            <color indexed="81"/>
            <rFont val="Tahoma"/>
            <family val="2"/>
          </rPr>
          <t>ตาราง 11
Col L row 23</t>
        </r>
      </text>
    </comment>
  </commentList>
</comments>
</file>

<file path=xl/sharedStrings.xml><?xml version="1.0" encoding="utf-8"?>
<sst xmlns="http://schemas.openxmlformats.org/spreadsheetml/2006/main" count="3437" uniqueCount="1705">
  <si>
    <t>สารบัญตาราง</t>
  </si>
  <si>
    <t>LIST OF TABLES</t>
  </si>
  <si>
    <t>หน้า/Page</t>
  </si>
  <si>
    <t>ตารางที่ 1</t>
  </si>
  <si>
    <t>เครื่องชี้ภาวะเศรษฐกิจที่สำคัญของโลก</t>
  </si>
  <si>
    <t>Table 1</t>
  </si>
  <si>
    <t>World Economic Indicators</t>
  </si>
  <si>
    <t xml:space="preserve">ตารางที่ 1.1 </t>
  </si>
  <si>
    <t>การเงินระหว่างประเทศ</t>
  </si>
  <si>
    <t>Table 1.1</t>
  </si>
  <si>
    <t>External Monetary Indicators</t>
  </si>
  <si>
    <t>ตารางที่ 1.2</t>
  </si>
  <si>
    <t>การผลิตและการใช้ธัญพืชของโลก</t>
  </si>
  <si>
    <t>Table 1.2</t>
  </si>
  <si>
    <t>World Grain Situation</t>
  </si>
  <si>
    <t>ตารางที่ 2</t>
  </si>
  <si>
    <t>การผลิตภาคเศรษฐกิจที่สำคัญ (ปีปฏิทิน)</t>
  </si>
  <si>
    <t>Table 2</t>
  </si>
  <si>
    <t>Domestic Production (Calendar Year)</t>
  </si>
  <si>
    <t>ตารางที่ 3</t>
  </si>
  <si>
    <t>ผลผลิตนอกภาคเกษตรที่สำคัญ</t>
  </si>
  <si>
    <t>Table 3</t>
  </si>
  <si>
    <t>Major Non-Agricultural Products</t>
  </si>
  <si>
    <t>ตารางที่ 3.1</t>
  </si>
  <si>
    <t>ดัชนีผลผลิตอุตสาหกรรม</t>
  </si>
  <si>
    <t>Table 3.1</t>
  </si>
  <si>
    <t>Manufacturing Production Index</t>
  </si>
  <si>
    <t>ตารางที่ 3.2</t>
  </si>
  <si>
    <t>อัตราการใช้กำลังการผลิตภาคอุตสาหกรรม</t>
  </si>
  <si>
    <t>Table 3.2</t>
  </si>
  <si>
    <t xml:space="preserve">Industrial Capacity Utilization  </t>
  </si>
  <si>
    <t>ตารางที่ 4</t>
  </si>
  <si>
    <t>การใช้จ่ายเพื่อการอุปโภคบริโภคของภาคเอกชน</t>
  </si>
  <si>
    <t>Table 4</t>
  </si>
  <si>
    <t>Private Consumption</t>
  </si>
  <si>
    <t>ตารางที่ 5</t>
  </si>
  <si>
    <t>การลงทุนของภาคเอกชน</t>
  </si>
  <si>
    <t>Table 5</t>
  </si>
  <si>
    <t xml:space="preserve">Private Investment </t>
  </si>
  <si>
    <t>ตารางที่ 6</t>
  </si>
  <si>
    <t>ธุรกิจอสังหาริมทรัพย์</t>
  </si>
  <si>
    <t>Table 6</t>
  </si>
  <si>
    <t>Real Estates</t>
  </si>
  <si>
    <t>ตารางที่ 7</t>
  </si>
  <si>
    <t>ดุลการชำระเงิน (หน่วย : ล้านดอลลาร์ สรอ.)</t>
  </si>
  <si>
    <t>Table 7</t>
  </si>
  <si>
    <t>Balance of Payments (Unit : Million US $)</t>
  </si>
  <si>
    <t>ตารางที่ 7.1</t>
  </si>
  <si>
    <t>ดุลการชำระเงิน (หน่วย : พันล้านบาท)</t>
  </si>
  <si>
    <t>Table 7.1</t>
  </si>
  <si>
    <t>Balance of Payments (Unit : Billion Baht)</t>
  </si>
  <si>
    <t>ตารางที่ 8</t>
  </si>
  <si>
    <t>เงินสำรองระหว่างประเทศ (หน่วย: ล้านดอลลาร์ สรอ.)</t>
  </si>
  <si>
    <t>Table 8</t>
  </si>
  <si>
    <t>International Reserves (Unit : Million US $)</t>
  </si>
  <si>
    <t>ตารางที่ 9</t>
  </si>
  <si>
    <t>หนี้ต่างประเทศ ( หน่วย : ล้านดอลลาร์ สรอ.)</t>
  </si>
  <si>
    <t>Table 9</t>
  </si>
  <si>
    <t>External Debt  ( unit : Million US $)</t>
  </si>
  <si>
    <t>ตารางที่ 10</t>
  </si>
  <si>
    <t>ราคาสินค้าโภคภัณฑ์ที่สำคัญในประเทศและในตลาดโลก</t>
  </si>
  <si>
    <t>Table 10</t>
  </si>
  <si>
    <t>Domestic and World  Prices of Certain Commodities</t>
  </si>
  <si>
    <t>ตารางที่ 11</t>
  </si>
  <si>
    <t>อัตราเพิ่มของระดับราคา</t>
  </si>
  <si>
    <t>Table 11</t>
  </si>
  <si>
    <t>Change in Price Level</t>
  </si>
  <si>
    <t>ตารางที่ 12</t>
  </si>
  <si>
    <t>การเงิน</t>
  </si>
  <si>
    <t>Table 12</t>
  </si>
  <si>
    <t>Financial Sector</t>
  </si>
  <si>
    <t>ตารางที่ 13</t>
  </si>
  <si>
    <t>มูลค่าหลักทรัพย์ออกใหม่</t>
  </si>
  <si>
    <t>Table 13</t>
  </si>
  <si>
    <t xml:space="preserve">Securities   Issued </t>
  </si>
  <si>
    <t>ตารางที่ 14</t>
  </si>
  <si>
    <t>เครื่องชี้ภาวะตลาดหลักทรัพย์</t>
  </si>
  <si>
    <t>Table 14</t>
  </si>
  <si>
    <t>Highlights on listed Securities</t>
  </si>
  <si>
    <t>ตารางที่ 15</t>
  </si>
  <si>
    <t>การคลัง</t>
  </si>
  <si>
    <t>Table 15</t>
  </si>
  <si>
    <t>Public Finance</t>
  </si>
  <si>
    <t>ตารางที่ 16</t>
  </si>
  <si>
    <t>สถานการณ์ด้านแรงงาน</t>
  </si>
  <si>
    <t>Table 16</t>
  </si>
  <si>
    <t>Employment</t>
  </si>
  <si>
    <t>ตารางที่ 17</t>
  </si>
  <si>
    <t>ประชากร แรงงานและค่าจ้าง</t>
  </si>
  <si>
    <t>Table 17</t>
  </si>
  <si>
    <t>Population, Labour Force and Wage</t>
  </si>
  <si>
    <t>e    = ตัวเลขประมาณการ</t>
  </si>
  <si>
    <t>e    = Estimated</t>
  </si>
  <si>
    <t>P    = ตัวเลขเบื้องตัน</t>
  </si>
  <si>
    <t>p    = Preliminary</t>
  </si>
  <si>
    <t>R    = ตัวเลขแก้ไข</t>
  </si>
  <si>
    <t>R    = Revised</t>
  </si>
  <si>
    <t>....  = ยังไม่มีตัวเลข</t>
  </si>
  <si>
    <t>....  = Not Yet Available</t>
  </si>
  <si>
    <t>-     = ตัวเลขน้อยไปจนแสดงไม่ได้</t>
  </si>
  <si>
    <t>-     = Negligible</t>
  </si>
  <si>
    <t>n.a. = ไม่มีข้อมูล</t>
  </si>
  <si>
    <t>n.a. = Not avaliable</t>
  </si>
  <si>
    <t>CY = ปีปฏิทิน</t>
  </si>
  <si>
    <t>CY = Calendar year</t>
  </si>
  <si>
    <t>FY = ปีงบประมาณ</t>
  </si>
  <si>
    <t>FY = Fiscal year</t>
  </si>
  <si>
    <t>ตารางที่ 1 : เครื่องชี้ภาวะเศรษฐกิจที่สำคัญของโลก</t>
  </si>
  <si>
    <t>Table 1 : World Economic Indicators</t>
  </si>
  <si>
    <t>หน่วย : ร้อยละ  นอกจากระบุ</t>
  </si>
  <si>
    <r>
      <t>2561</t>
    </r>
    <r>
      <rPr>
        <b/>
        <vertAlign val="superscript"/>
        <sz val="16"/>
        <rFont val="Angsana New"/>
        <family val="1"/>
      </rPr>
      <t>E</t>
    </r>
  </si>
  <si>
    <r>
      <t>2562</t>
    </r>
    <r>
      <rPr>
        <b/>
        <vertAlign val="superscript"/>
        <sz val="16"/>
        <rFont val="Angsana New"/>
        <family val="1"/>
      </rPr>
      <t>E</t>
    </r>
  </si>
  <si>
    <t>2563E</t>
  </si>
  <si>
    <t>2564E</t>
  </si>
  <si>
    <t>2565E</t>
  </si>
  <si>
    <t>2566E</t>
  </si>
  <si>
    <r>
      <t>2018</t>
    </r>
    <r>
      <rPr>
        <b/>
        <vertAlign val="superscript"/>
        <sz val="16"/>
        <rFont val="Angsana New"/>
        <family val="1"/>
      </rPr>
      <t>E</t>
    </r>
  </si>
  <si>
    <r>
      <rPr>
        <b/>
        <sz val="16"/>
        <color rgb="FF000000"/>
        <rFont val="Angsana New"/>
        <family val="1"/>
      </rPr>
      <t>2019</t>
    </r>
    <r>
      <rPr>
        <b/>
        <vertAlign val="superscript"/>
        <sz val="16"/>
        <color rgb="FF000000"/>
        <rFont val="Angsana New"/>
        <family val="1"/>
      </rPr>
      <t>E</t>
    </r>
  </si>
  <si>
    <t>2020E</t>
  </si>
  <si>
    <t>2021E</t>
  </si>
  <si>
    <t>2022E</t>
  </si>
  <si>
    <t>2023E</t>
  </si>
  <si>
    <t>ปริมาณการค้าของโลก</t>
  </si>
  <si>
    <t>World Trade Volume</t>
  </si>
  <si>
    <r>
      <t>การขยายตัวทางเศรษฐกิจของโลก</t>
    </r>
    <r>
      <rPr>
        <b/>
        <vertAlign val="superscript"/>
        <sz val="16"/>
        <rFont val="Angsana New"/>
        <family val="1"/>
      </rPr>
      <t>1/</t>
    </r>
  </si>
  <si>
    <r>
      <t xml:space="preserve">Economic Growth Rates </t>
    </r>
    <r>
      <rPr>
        <b/>
        <vertAlign val="superscript"/>
        <sz val="16"/>
        <rFont val="Angsana New"/>
        <family val="1"/>
      </rPr>
      <t>1/</t>
    </r>
  </si>
  <si>
    <t>ประเทศพัฒนาแล้ว</t>
  </si>
  <si>
    <t>Advanced economies</t>
  </si>
  <si>
    <t>สหรัฐอเมริกา</t>
  </si>
  <si>
    <t xml:space="preserve">     United States</t>
  </si>
  <si>
    <t>สหภาพยุโรป</t>
  </si>
  <si>
    <t xml:space="preserve">     European Union (EU)</t>
  </si>
  <si>
    <t>ญี่ปุ่น</t>
  </si>
  <si>
    <t xml:space="preserve">     Japan</t>
  </si>
  <si>
    <t>กลุ่มตลาดใหม่อื่น ๆ และประเทศกำลังพัฒนา</t>
  </si>
  <si>
    <t>Other Emerging Market and Developing countries</t>
  </si>
  <si>
    <t>เอเชีย 2/</t>
  </si>
  <si>
    <r>
      <t xml:space="preserve">     Asia </t>
    </r>
    <r>
      <rPr>
        <vertAlign val="superscript"/>
        <sz val="16"/>
        <rFont val="Angsana New"/>
        <family val="1"/>
      </rPr>
      <t>2/</t>
    </r>
  </si>
  <si>
    <t>ยุโรปกลางและยุโรปตะวันออก</t>
  </si>
  <si>
    <t xml:space="preserve">     Central &amp; Eastern Europe</t>
  </si>
  <si>
    <r>
      <t>ภาวะเงินเฟ้อ</t>
    </r>
    <r>
      <rPr>
        <sz val="16"/>
        <rFont val="Angsana New"/>
        <family val="1"/>
      </rPr>
      <t xml:space="preserve"> </t>
    </r>
    <r>
      <rPr>
        <i/>
        <sz val="16"/>
        <rFont val="Angsana New"/>
        <family val="1"/>
      </rPr>
      <t>(ดัชนีราคาผู้บริโภค)</t>
    </r>
  </si>
  <si>
    <t>Inflation Rates (CPI)</t>
  </si>
  <si>
    <t>ตารางที่ 1 : เครื่องชี้ภาวะเศรษฐกิจที่สำคัญของโลก (ต่อ)</t>
  </si>
  <si>
    <t>Table 1 : World Economic Indicators (Cont.)</t>
  </si>
  <si>
    <t>Unit : % or as stated</t>
  </si>
  <si>
    <r>
      <t>2019</t>
    </r>
    <r>
      <rPr>
        <b/>
        <vertAlign val="superscript"/>
        <sz val="16"/>
        <rFont val="Angsana New"/>
        <family val="1"/>
      </rPr>
      <t>E</t>
    </r>
  </si>
  <si>
    <r>
      <t>ดุลบัญชีเดินสะพัด</t>
    </r>
    <r>
      <rPr>
        <sz val="16"/>
        <rFont val="Angsana New"/>
        <family val="1"/>
      </rPr>
      <t xml:space="preserve"> (พันล้านดอลลาร์ สรอ.)</t>
    </r>
  </si>
  <si>
    <r>
      <t>Balances on Current Account</t>
    </r>
    <r>
      <rPr>
        <sz val="16"/>
        <rFont val="Angsana New"/>
        <family val="1"/>
      </rPr>
      <t xml:space="preserve"> (US$ : billion)</t>
    </r>
  </si>
  <si>
    <t>สหภาพยุโรป (EU)</t>
  </si>
  <si>
    <t xml:space="preserve"> ญี่ปุ่น</t>
  </si>
  <si>
    <r>
      <t xml:space="preserve">เอเชีย </t>
    </r>
    <r>
      <rPr>
        <vertAlign val="superscript"/>
        <sz val="16"/>
        <rFont val="Angsana New"/>
        <family val="1"/>
      </rPr>
      <t>2/</t>
    </r>
  </si>
  <si>
    <r>
      <t>อัตราการว่างงาน</t>
    </r>
    <r>
      <rPr>
        <b/>
        <vertAlign val="superscript"/>
        <sz val="16"/>
        <rFont val="Angsana New"/>
        <family val="1"/>
      </rPr>
      <t>3</t>
    </r>
    <r>
      <rPr>
        <vertAlign val="superscript"/>
        <sz val="16"/>
        <rFont val="Angsana New"/>
        <family val="1"/>
      </rPr>
      <t>/</t>
    </r>
  </si>
  <si>
    <r>
      <t>Unemployment rate</t>
    </r>
    <r>
      <rPr>
        <b/>
        <vertAlign val="superscript"/>
        <sz val="16"/>
        <rFont val="Angsana New"/>
        <family val="1"/>
      </rPr>
      <t>3</t>
    </r>
    <r>
      <rPr>
        <vertAlign val="superscript"/>
        <sz val="16"/>
        <rFont val="Angsana New"/>
        <family val="1"/>
      </rPr>
      <t>/</t>
    </r>
  </si>
  <si>
    <t>กลุ่มประเทศพัฒนาแล้ว</t>
  </si>
  <si>
    <t xml:space="preserve"> สหรัฐอเมริกา</t>
  </si>
  <si>
    <r>
      <t>เยอรมนี</t>
    </r>
    <r>
      <rPr>
        <vertAlign val="superscript"/>
        <sz val="16"/>
        <rFont val="Angsana New"/>
        <family val="1"/>
      </rPr>
      <t xml:space="preserve"> 4/</t>
    </r>
  </si>
  <si>
    <r>
      <t xml:space="preserve">     Germany</t>
    </r>
    <r>
      <rPr>
        <vertAlign val="superscript"/>
        <sz val="16"/>
        <rFont val="Angsana New"/>
        <family val="1"/>
      </rPr>
      <t xml:space="preserve"> 4/</t>
    </r>
  </si>
  <si>
    <t>สหราชอาณาจักร</t>
  </si>
  <si>
    <t xml:space="preserve">     United Kingdom</t>
  </si>
  <si>
    <t>หมายเหตุ : 1/  วัดจากอัตราเพิ่มของผลผลิตภายในประเทศ (GDP) ณ ราคาคงที่ ถ่วงน้ำหนักด้วย PPP-based GDP Weight</t>
  </si>
  <si>
    <t>ทีมสถิติภาคต่างประเทศ 1-2</t>
  </si>
  <si>
    <t xml:space="preserve">                        (Measured from growth rate of GDP at constant prices, using PPP-based GDP weight)</t>
  </si>
  <si>
    <t>โทร. 0-2283-5165</t>
  </si>
  <si>
    <t xml:space="preserve">                   2/  ตั้งแต่เดือนตุลาคม 2542 จะเปลี่ยนแปลงการนำเสนอตัวเลข ASEAN-5 เป็น ASIA  เนื่องจากขาดข้อมูลจากแหล่งข้อมูลเดิม</t>
  </si>
  <si>
    <t>31 ตุลาคม 2567</t>
  </si>
  <si>
    <t xml:space="preserve">                        (From September 1999, ASEAN-5 figures will be replaced by ASIA figures due to discontinuity of information source)</t>
  </si>
  <si>
    <t xml:space="preserve">                   3/  ร้อยละของกำลังแรงงาน   ( as % of labour force)</t>
  </si>
  <si>
    <t xml:space="preserve">                   4/  รวมเยอรมนีตะวันออก   (Including East Germany)</t>
  </si>
  <si>
    <t>ที่มา :              IMF,  WORLD ECONOMIC OUTLOOK,  October  2018</t>
  </si>
  <si>
    <t>ตารางที่ 1.1 : การเงินระหว่างประเทศ</t>
  </si>
  <si>
    <t>Table 1.1 : External Monetary Indicators</t>
  </si>
  <si>
    <t>หน่วย : ร้อยละต่อปี นอกจากระบุ</t>
  </si>
  <si>
    <t>Unit   : % p.a.or as stated</t>
  </si>
  <si>
    <t>เฉลี่ย</t>
  </si>
  <si>
    <t>เฉลี่ยตั้งแต่</t>
  </si>
  <si>
    <t>Average</t>
  </si>
  <si>
    <t>ม.ค.</t>
  </si>
  <si>
    <t>พ.ค.</t>
  </si>
  <si>
    <t>มิ.ย.</t>
  </si>
  <si>
    <t>ก.ค.</t>
  </si>
  <si>
    <t>ส.ค.</t>
  </si>
  <si>
    <t>ก.ย.</t>
  </si>
  <si>
    <t>Average from</t>
  </si>
  <si>
    <t>May</t>
  </si>
  <si>
    <t>Jun</t>
  </si>
  <si>
    <t>Jul</t>
  </si>
  <si>
    <t>Aug</t>
  </si>
  <si>
    <t>Sep</t>
  </si>
  <si>
    <t>Jan</t>
  </si>
  <si>
    <t>อัตราดอกเบี้ยต่างประเทศ</t>
  </si>
  <si>
    <t>Interest rates</t>
  </si>
  <si>
    <t>U.S. DISCOUNT RATE</t>
  </si>
  <si>
    <t>ค่าเฉลี่ย</t>
  </si>
  <si>
    <t>n.a.</t>
  </si>
  <si>
    <t xml:space="preserve"> n.a. </t>
  </si>
  <si>
    <t>ช่วงห่าง</t>
  </si>
  <si>
    <t>Range</t>
  </si>
  <si>
    <t>U.S. FEDERAL FUNDS RATE</t>
  </si>
  <si>
    <t>EURO - DOLLAR 1 MONTH</t>
  </si>
  <si>
    <t>อัตราแลกเปลี่ยนในตลาดนิวยอร์ก</t>
  </si>
  <si>
    <t>Exchange rates (New York Market)</t>
  </si>
  <si>
    <t xml:space="preserve">เยน                  : ดอลลาร์ สรอ.     </t>
  </si>
  <si>
    <t>Yen      :  US$</t>
  </si>
  <si>
    <t>ยูโร : ดอลลาร์ สรอ.</t>
  </si>
  <si>
    <t>Euro     :  US$</t>
  </si>
  <si>
    <t xml:space="preserve">ปอนด์              : ดอลลาร์ สรอ.      </t>
  </si>
  <si>
    <t>Pound  :  US$</t>
  </si>
  <si>
    <t>อัตราแลกเปลี่ยนทางการ บาท : ดอลลาร์ สรอ.</t>
  </si>
  <si>
    <t>Official exchange rates B : US$</t>
  </si>
  <si>
    <t>ที่มา :    ข่าวจากรอยเตอร์</t>
  </si>
  <si>
    <t>ทีมข้อมูลตลาดการเงิน</t>
  </si>
  <si>
    <t xml:space="preserve">             (Reuters FXXZ , Finance &amp; Bullion Report)</t>
  </si>
  <si>
    <t>โทร. 0-2283-5119,0-2356-7331</t>
  </si>
  <si>
    <t>หมายเหตุ  อัตราดอกเบี้ยต่างประเทศหยุดเผยแพร่ตั้งแต่เดือนสิงหาคม 2564</t>
  </si>
  <si>
    <t>ตารางที่ 1.2 : การผลิตและการใช้ธัญพืชของโลก</t>
  </si>
  <si>
    <t>Table 1.2 : World Grain Situation</t>
  </si>
  <si>
    <t>หน่วย : ล้านตัน</t>
  </si>
  <si>
    <t>Unit   : million tons</t>
  </si>
  <si>
    <t>2567/68</t>
  </si>
  <si>
    <t>2024/25</t>
  </si>
  <si>
    <t>2565/66</t>
  </si>
  <si>
    <t>2566/67</t>
  </si>
  <si>
    <t>2022/23</t>
  </si>
  <si>
    <t>2023/24</t>
  </si>
  <si>
    <r>
      <t>ธัญพืชรวม</t>
    </r>
    <r>
      <rPr>
        <vertAlign val="superscript"/>
        <sz val="16"/>
        <rFont val="Angsana New"/>
        <family val="1"/>
        <charset val="222"/>
      </rPr>
      <t xml:space="preserve"> 1/</t>
    </r>
  </si>
  <si>
    <r>
      <t>Total Grain</t>
    </r>
    <r>
      <rPr>
        <vertAlign val="superscript"/>
        <sz val="16"/>
        <color indexed="8"/>
        <rFont val="Angsana New"/>
        <family val="1"/>
        <charset val="222"/>
      </rPr>
      <t>1/</t>
    </r>
  </si>
  <si>
    <t>ผลผลิต</t>
  </si>
  <si>
    <t>Production</t>
  </si>
  <si>
    <t xml:space="preserve">การค้า   </t>
  </si>
  <si>
    <t>Trade</t>
  </si>
  <si>
    <t xml:space="preserve">การบริโภค </t>
  </si>
  <si>
    <t>Consumption</t>
  </si>
  <si>
    <t xml:space="preserve">สต็อกสิ้นปี  </t>
  </si>
  <si>
    <t>Ending stock</t>
  </si>
  <si>
    <r>
      <t>ข้าว</t>
    </r>
    <r>
      <rPr>
        <sz val="16"/>
        <rFont val="Angsana New"/>
        <family val="1"/>
        <charset val="222"/>
      </rPr>
      <t xml:space="preserve"> </t>
    </r>
    <r>
      <rPr>
        <vertAlign val="superscript"/>
        <sz val="16"/>
        <rFont val="Angsana New"/>
        <family val="1"/>
        <charset val="222"/>
      </rPr>
      <t xml:space="preserve"> 2/</t>
    </r>
  </si>
  <si>
    <t>Rice2/</t>
  </si>
  <si>
    <r>
      <t>Rice</t>
    </r>
    <r>
      <rPr>
        <vertAlign val="superscript"/>
        <sz val="16"/>
        <rFont val="Angsana New"/>
        <family val="1"/>
        <charset val="222"/>
      </rPr>
      <t>2/</t>
    </r>
  </si>
  <si>
    <t xml:space="preserve">(ข้าวเปลือก) </t>
  </si>
  <si>
    <t>(Paddy)</t>
  </si>
  <si>
    <t xml:space="preserve">การบริโภค  </t>
  </si>
  <si>
    <r>
      <t>ข้าวโพด</t>
    </r>
    <r>
      <rPr>
        <sz val="16"/>
        <rFont val="Angsana New"/>
        <family val="1"/>
        <charset val="222"/>
      </rPr>
      <t xml:space="preserve"> </t>
    </r>
  </si>
  <si>
    <t>Maize</t>
  </si>
  <si>
    <t xml:space="preserve">ผลผลิต  </t>
  </si>
  <si>
    <t xml:space="preserve">การค้า  </t>
  </si>
  <si>
    <t xml:space="preserve">หมายเหตุ : 1/ ผลผลิตธัญพืช = ผลผลิตธัญพืชเมล็ดหยาบ + ข้าวสาลี + ข้าว   </t>
  </si>
  <si>
    <t>ทีมข้อมูลเศรษฐกิจในประเทศ</t>
  </si>
  <si>
    <t xml:space="preserve">                      (Grain production = Coarse grain + wheat + rice)</t>
  </si>
  <si>
    <t>โทร. 0-2356-7402,0-2283-5173</t>
  </si>
  <si>
    <t xml:space="preserve">                     2/ ผลผลิต การบริโภค และสต็อกสิ้นปีเป็นปีเพาะปลูกปีที่ t/t+1 ส่วนการค้าเป็นปีปฏิทิน t+1</t>
  </si>
  <si>
    <t xml:space="preserve">                      (Figures of production, consumption and stock are in t/t+1 crop year, while that of trade are in t+1 calendar year.)</t>
  </si>
  <si>
    <t>ที่มา :          World Grain Situation and Outlook ; The United States Department of Agriculture</t>
  </si>
  <si>
    <t>ตารางที่ 2 : อัตราการขยายตัวของการผลิตภาคเศรษฐกิจที่สำคัญ (ปีปฏิทิน)</t>
  </si>
  <si>
    <t>Table 2 : Growth rate of Domestic Production in Major Sectors (Calendar Year)</t>
  </si>
  <si>
    <t>หน่วย : อัตราร้อยละ</t>
  </si>
  <si>
    <t>Unit :Percentage changes</t>
  </si>
  <si>
    <t>2557</t>
  </si>
  <si>
    <t>2558</t>
  </si>
  <si>
    <t>2559</t>
  </si>
  <si>
    <t>2560</t>
  </si>
  <si>
    <t>2561r</t>
  </si>
  <si>
    <t>2562r</t>
  </si>
  <si>
    <t>2563r</t>
  </si>
  <si>
    <t>2564p</t>
  </si>
  <si>
    <t>2018r</t>
  </si>
  <si>
    <t>2019r</t>
  </si>
  <si>
    <t>2020r</t>
  </si>
  <si>
    <t>2021p</t>
  </si>
  <si>
    <t xml:space="preserve">ผลผลิตรวมภายในประเทศ </t>
  </si>
  <si>
    <t>Gross domestic product</t>
  </si>
  <si>
    <t>อนุกรมใหม่ : แบบปริมาณลูกโซ่</t>
  </si>
  <si>
    <t>New series : chain volume measures (reference year = 2002)</t>
  </si>
  <si>
    <t>ภาคเกษตร</t>
  </si>
  <si>
    <t>Agricultural sector</t>
  </si>
  <si>
    <t xml:space="preserve">   สาขาเกษตรกรรม ป่าไม้ และ สาขาการประมง</t>
  </si>
  <si>
    <t>Agriculture, forestry and fishing</t>
  </si>
  <si>
    <t>นอกภาคเกษตร</t>
  </si>
  <si>
    <t>Non-agricultural sector</t>
  </si>
  <si>
    <t xml:space="preserve">         สาขาเหมืองแร่และเหมืองหิน</t>
  </si>
  <si>
    <t>Mining and quarrying</t>
  </si>
  <si>
    <t xml:space="preserve">       สาขาการผลิต</t>
  </si>
  <si>
    <t>Manufacturing</t>
  </si>
  <si>
    <t xml:space="preserve">    สาขาอุตสาหกรรม</t>
  </si>
  <si>
    <t xml:space="preserve">     สาขาไฟฟ้า ก๊าซ ไอน้ำและระบบปรับอากาศ</t>
  </si>
  <si>
    <t>Electricity, gas, steam and air conditioning supply</t>
  </si>
  <si>
    <t xml:space="preserve">     สาขาไฟฟ้า ก๊าซ และประปา </t>
  </si>
  <si>
    <t xml:space="preserve">     สาขาการจัดหาน้ำ การจัดการและการบำบัดน้ำเสีย ของเสีย สิ่งปฎิกูล</t>
  </si>
  <si>
    <t>Water supply; sewerage, waste management and remediation activities</t>
  </si>
  <si>
    <t xml:space="preserve">    สาขาการก่อสร้าง</t>
  </si>
  <si>
    <t>Construction</t>
  </si>
  <si>
    <t xml:space="preserve">    สาขาการค้าส่งและค้าปลีก การซ่อมแซมยานยนต์ </t>
  </si>
  <si>
    <t xml:space="preserve">    สาขาการขายส่งและการขายปลีก การซ่อมยานยนต์ </t>
  </si>
  <si>
    <t>Wholesale and retail trade; repair of motor vehicles and motorcycles</t>
  </si>
  <si>
    <t xml:space="preserve">        ของใช้ส่วนบุคคลและของใช้ในครัวเรือน</t>
  </si>
  <si>
    <t xml:space="preserve">    สาขาการขนส่งและสถานที่เก็บสินค้า</t>
  </si>
  <si>
    <t>Transportation and storage</t>
  </si>
  <si>
    <t xml:space="preserve">    สาขาโรงแรม และภัตตาคาร</t>
  </si>
  <si>
    <t xml:space="preserve">    สาขาที่พักแรม และบริการด้านอาหาร</t>
  </si>
  <si>
    <t>Accommodation and food service activities</t>
  </si>
  <si>
    <t xml:space="preserve">    สาขาการขนส่ง การเก็บรักษาสินค้า และการคมนาคม</t>
  </si>
  <si>
    <t xml:space="preserve">    สาขาข้อมูลข่าวสารและการสื่อสาร</t>
  </si>
  <si>
    <t>Information and communication</t>
  </si>
  <si>
    <t xml:space="preserve">    สาขาสถาบันการเงิน</t>
  </si>
  <si>
    <t xml:space="preserve">    สาขาการเงินและการประกันภัย</t>
  </si>
  <si>
    <t>Financial and insurance activities</t>
  </si>
  <si>
    <t xml:space="preserve">    สาขาอสังหาริมทรัพย์ การเช่า และกิจกรรมทางธุรกิจ</t>
  </si>
  <si>
    <t xml:space="preserve">    สาขาอสังหาริมทรัพย์</t>
  </si>
  <si>
    <t>Real estate activities</t>
  </si>
  <si>
    <t xml:space="preserve">    สาขาการบริหารราชการแผ่นดิน การป้องกันประเทศ </t>
  </si>
  <si>
    <t xml:space="preserve">    สาขาวิชาชีพ วิทยาศาสตร์ และเทคนิค</t>
  </si>
  <si>
    <t>Professional, scientific and technical activities</t>
  </si>
  <si>
    <t xml:space="preserve">        และการประกันสังคมภาคบังคับ</t>
  </si>
  <si>
    <t xml:space="preserve">    สาขาการบริหารและการบริการสนับสนุน</t>
  </si>
  <si>
    <t>Administrative and support service activities</t>
  </si>
  <si>
    <t xml:space="preserve">    สาขาการศึกษา</t>
  </si>
  <si>
    <t xml:space="preserve">    สาขาการบริหารราชการ การป้องกันประเทศ การประกันสังคม</t>
  </si>
  <si>
    <t>Public administration and defence; compulsory social security</t>
  </si>
  <si>
    <t xml:space="preserve">    สาขางานด้านสุขภาพ และงานสังคมสงเคราะห์</t>
  </si>
  <si>
    <t>Education</t>
  </si>
  <si>
    <t xml:space="preserve">    สาขากิจกรรมด้านการบริการชุมชน สังคมและบริการส่วนบุคคลอื่นๆ</t>
  </si>
  <si>
    <t xml:space="preserve">    สาขาด้านสุขภาพและงานสังคมสงเคราะห์</t>
  </si>
  <si>
    <t>Human health and social work activities</t>
  </si>
  <si>
    <t xml:space="preserve">    สาขาลูกจ้างในครัวเรือนส่วนบุคคล</t>
  </si>
  <si>
    <t xml:space="preserve">    สาขา ศิลปะ ความบันเทิง และนันทนาการ</t>
  </si>
  <si>
    <t>Arts, entertainment and recreation</t>
  </si>
  <si>
    <t xml:space="preserve">    สาขา บริการด้านอื่น ๆ </t>
  </si>
  <si>
    <t>Other service activities</t>
  </si>
  <si>
    <t xml:space="preserve">    สาขา การจ้างงานในครัวเรือนส่วนบุคคล </t>
  </si>
  <si>
    <t>Activities of households as employers</t>
  </si>
  <si>
    <t>ที่มา   :   สำนักงานสภาพัฒนาการเศรษฐกิจและสังคมแห่งชาติ</t>
  </si>
  <si>
    <t xml:space="preserve">                  (Office of the National Economic and Social Development Council :NESDB)</t>
  </si>
  <si>
    <t xml:space="preserve">                 P =  ตัวเลขเบื้องต้น (Preliminary based on annual figure)</t>
  </si>
  <si>
    <t xml:space="preserve">                 P1 =  ตัวเลขเบื้องต้นจาการรวมข้อมูล 4 ไตรมาส (Preliminary data,cumulated from quarterly data))</t>
  </si>
  <si>
    <t xml:space="preserve">               P1 = ข้อมูลรวม GDP รายไตรมาส (without annual figure, based on Quarterly figure ) </t>
  </si>
  <si>
    <r>
      <t xml:space="preserve">        </t>
    </r>
    <r>
      <rPr>
        <i/>
        <sz val="16"/>
        <rFont val="Angsana New"/>
        <family val="1"/>
        <charset val="222"/>
      </rPr>
      <t xml:space="preserve">  r = ปรับปรุง (Revised)</t>
    </r>
  </si>
  <si>
    <t xml:space="preserve">        1/ การเผยแพร่รายได้ประชาชาติของประเทศไทยฉบับปี 2556 มีการปรับปรุงข้อมูลย้อนหลังถึงปี 2548</t>
  </si>
  <si>
    <t xml:space="preserve">          (The National Income of Thailand 2013 edition, data are revised back to 2005.)</t>
  </si>
  <si>
    <t>ตารางที่ 3 : ผลผลิตนอกภาคเกษตรที่สำคัญ</t>
  </si>
  <si>
    <t>Table 3 : Major Non-agricultural Products</t>
  </si>
  <si>
    <t>หน่วย : ตามระบุ</t>
  </si>
  <si>
    <t>Unit : As stated</t>
  </si>
  <si>
    <t>ยอดสะสม</t>
  </si>
  <si>
    <t>ตั้งแต่ ม.ค.</t>
  </si>
  <si>
    <t>Cumulative</t>
  </si>
  <si>
    <t>from Jan</t>
  </si>
  <si>
    <t>อาหารและเครื่องดื่ม</t>
  </si>
  <si>
    <t>Food and beverages</t>
  </si>
  <si>
    <t xml:space="preserve">   น้ำตาล (พันตัน)</t>
  </si>
  <si>
    <t xml:space="preserve">   Sugar (thousand tons)</t>
  </si>
  <si>
    <t xml:space="preserve">   เบียร์ (พันลิตร)</t>
  </si>
  <si>
    <t xml:space="preserve">   Beer (thousand litres)</t>
  </si>
  <si>
    <t xml:space="preserve">   โซดา (พันลิตร)</t>
  </si>
  <si>
    <t xml:space="preserve">   Soda (thousand litres)</t>
  </si>
  <si>
    <t xml:space="preserve">โลหะและอโลหะ (พันตัน) </t>
  </si>
  <si>
    <t>Metal and non-metal products (thousand tons)</t>
  </si>
  <si>
    <t xml:space="preserve">   เหล็กเส้นและเหล็กรูปพรรณ </t>
  </si>
  <si>
    <t xml:space="preserve">   Steel bar &amp; Shape steel</t>
  </si>
  <si>
    <t xml:space="preserve">   แผ่นเหล็กชุบสังกะสี</t>
  </si>
  <si>
    <t xml:space="preserve">   Galvanized iron sheets</t>
  </si>
  <si>
    <t xml:space="preserve">   ปูนซีเมนต์</t>
  </si>
  <si>
    <t xml:space="preserve">   Cement</t>
  </si>
  <si>
    <t xml:space="preserve">   ปูนเม็ด</t>
  </si>
  <si>
    <t xml:space="preserve">   Clinker</t>
  </si>
  <si>
    <t>ตารางที่ 3  : ผลผลิตนอกภาคเกษตรที่สำคัญ (ต่อ)</t>
  </si>
  <si>
    <t>Table 3  : Major Non-agricultural Products (Cont.)</t>
  </si>
  <si>
    <t>เครื่องใช้ไฟฟ้า (พันหน่วย)</t>
  </si>
  <si>
    <t>Electrical Appliance (1000 units)</t>
  </si>
  <si>
    <t xml:space="preserve">   พัดลม</t>
  </si>
  <si>
    <t xml:space="preserve">   Fans</t>
  </si>
  <si>
    <t xml:space="preserve">   หม้อหุงข้าว</t>
  </si>
  <si>
    <t xml:space="preserve">   Rice cookers</t>
  </si>
  <si>
    <t xml:space="preserve">   ตู้เย็น</t>
  </si>
  <si>
    <t xml:space="preserve">   Refrigerators</t>
  </si>
  <si>
    <t xml:space="preserve">   เครื่องปรับอากาศ</t>
  </si>
  <si>
    <t xml:space="preserve">   Air-conditioners</t>
  </si>
  <si>
    <t xml:space="preserve">ยานยนต์และอุปกรณ์การขนส่ง </t>
  </si>
  <si>
    <t>Vehicles and equipments</t>
  </si>
  <si>
    <t xml:space="preserve">   รถยนต์นั่ง (คัน)</t>
  </si>
  <si>
    <t xml:space="preserve">   Passenger Car (units)</t>
  </si>
  <si>
    <t xml:space="preserve">   รถยนต์พาณิชย์ (คัน)</t>
  </si>
  <si>
    <t xml:space="preserve">   Commercial  Car (units)</t>
  </si>
  <si>
    <t xml:space="preserve">   ผลิตภัณฑ์ยางสำหรับรถ (พันเส้น)</t>
  </si>
  <si>
    <t xml:space="preserve">   Tyres (1000 units)</t>
  </si>
  <si>
    <t xml:space="preserve">สินค้าอุตสาหกรรมส่งออก </t>
  </si>
  <si>
    <t xml:space="preserve">Exports oriented products </t>
  </si>
  <si>
    <t xml:space="preserve">   อาหารทะเลกระป๋อง (ตัน)</t>
  </si>
  <si>
    <t xml:space="preserve">   Canned seafood (tons)</t>
  </si>
  <si>
    <t xml:space="preserve">   สับปะรดกระป๋อง (ตัน)</t>
  </si>
  <si>
    <t xml:space="preserve">   Canned pineapple  (tons)</t>
  </si>
  <si>
    <t>บริการ</t>
  </si>
  <si>
    <t>Services</t>
  </si>
  <si>
    <t xml:space="preserve">   จำนวนนักท่องเที่ยวชาวต่างประเทศ (พันคน)</t>
  </si>
  <si>
    <t xml:space="preserve">   Number of total tourists (thousand heads)</t>
  </si>
  <si>
    <t>หมายเหตุ : ตัวเลขในวงเล็บเป็นอัตราเพิ่มร้อยละจากระยะเดียวกันปีก่อน</t>
  </si>
  <si>
    <t xml:space="preserve">                   (Figures in parentheses represent percentage change from the same period of the previous year.)</t>
  </si>
  <si>
    <t>โทร. 0-2356-7402, 0-2283-5173</t>
  </si>
  <si>
    <t xml:space="preserve">                  * เดือนเดียวกันปีก่อนไม่มีผลผลิต</t>
  </si>
  <si>
    <t xml:space="preserve">                  (no production in the same period of the previous year.)</t>
  </si>
  <si>
    <t xml:space="preserve">                  …. หมายถึงยังไม่มีตัวเลข</t>
  </si>
  <si>
    <t xml:space="preserve">                  (.... Means Not Yet Available)</t>
  </si>
  <si>
    <t>ที่มา        : สำนักงานเศรษฐกิจอุตสาหกรรม,  กระทรวงการท่องเที่ยวและกีฬา</t>
  </si>
  <si>
    <t xml:space="preserve">                 (The Office of Industrial Economics, Ministry of Tourism &amp; Sports.)</t>
  </si>
  <si>
    <t>ตารางที่ 3.1 : ดัชนีผลผลิตอุตสาหกรรม1/</t>
  </si>
  <si>
    <t>Table 3.1 : Manufactuing Production Index</t>
  </si>
  <si>
    <t>(2564=100)</t>
  </si>
  <si>
    <t>(2016=100)</t>
  </si>
  <si>
    <t xml:space="preserve">ม.ค. </t>
  </si>
  <si>
    <t>ดัชนีผลผลิตอุตสาหกรรม  (% การเปลี่ยนแปลง)</t>
  </si>
  <si>
    <t xml:space="preserve">Manufacturing Production Index (% change) </t>
  </si>
  <si>
    <t>ค่าเฉลี่ยเคลื่อนที่ถอยหลัง 12 เดือน</t>
  </si>
  <si>
    <t>12- month moving average</t>
  </si>
  <si>
    <t xml:space="preserve">ดัชนีรวม  </t>
  </si>
  <si>
    <t xml:space="preserve">Total Index </t>
  </si>
  <si>
    <t>การผลิตผลิตภัณฑ์อาหาร</t>
  </si>
  <si>
    <t xml:space="preserve">Manufacture of food products  </t>
  </si>
  <si>
    <t>การเผลิตเครื่องดื่ม</t>
  </si>
  <si>
    <t xml:space="preserve">Manufacture of beverages </t>
  </si>
  <si>
    <t>การผลิตผลิตภัณฑ์จากยาสูบ</t>
  </si>
  <si>
    <t xml:space="preserve">Manufacture of tobacco products  </t>
  </si>
  <si>
    <t>การผลิตสิ่งทอ</t>
  </si>
  <si>
    <t>Manufacture of textiles</t>
  </si>
  <si>
    <t>การผลิตเสื้อผ้าเครื่องแต่งกาย</t>
  </si>
  <si>
    <t>Manufacture of wearing apparel</t>
  </si>
  <si>
    <t>การผลิตเครื่องหนังและผลิตภัณฑ์ที่เกี่ยวข้อง</t>
  </si>
  <si>
    <t>Manufacture of leather and related products</t>
  </si>
  <si>
    <t xml:space="preserve">
การผลิตไม้และผลิตภัณฑ์จากไม้และไม้ก๊อก (ยกเว้นเฟอร์นิเจอร์) การผลิตสิ่งของจากฟางและวัสดุถักสานอื่น ๆ</t>
  </si>
  <si>
    <t>Manufacture of wood and of products of wood and cork, except furniture; manufacture of articles of straw and plaiting materials</t>
  </si>
  <si>
    <t>การผลิตกระดาษและผลิตภัณฑ์กระดาษ</t>
  </si>
  <si>
    <t>Manufacture of paper and paper products</t>
  </si>
  <si>
    <t>การผลิตถ่านโค้กและผลิตภัณฑ์ที่ได้จากการกลั่นปิโตรเลียม</t>
  </si>
  <si>
    <t>Manufacture of coke and refined petroleum products</t>
  </si>
  <si>
    <t>การผลิตเคมีภัณฑ์และผลิตภัณฑ์เคมี</t>
  </si>
  <si>
    <t xml:space="preserve">Manufacture of chemicals and chemical products </t>
  </si>
  <si>
    <t>การผลิตเภสัชภัณฑ์ เคมีภัณฑ์ที่ใช้รักษาโรค และผลิตภัณฑ์จากพืชและสัตว์ที่ใช้รักษาโรค</t>
  </si>
  <si>
    <t>Manufacture of basic pharmaceutical products and pharmaceutical preparations</t>
  </si>
  <si>
    <t>การผลิตผลิตภัณฑ์ยางและพลาสติก</t>
  </si>
  <si>
    <t>Manufacture of rubber and plastics products</t>
  </si>
  <si>
    <t>การผลิตผลิตภัณฑ์อื่น ๆ ที่ทำจากแร่อโลหะ</t>
  </si>
  <si>
    <t>Manufacture of other non-metallic mineral products</t>
  </si>
  <si>
    <t>การผลิตโลหะขั้นมูลฐาน</t>
  </si>
  <si>
    <t>Manufacture of basic metals</t>
  </si>
  <si>
    <t>การผลิตผลิตภัณฑ์โลหะประดิษฐ์ (ยกเว้นเครื่องจักร)</t>
  </si>
  <si>
    <t>Manufacture of fabricated metal products, except machinery and equipment</t>
  </si>
  <si>
    <t>ตารางที่ 3.1 : ดัชนีผลผลิตอุตสาหกรรม1/ (ต่อ)</t>
  </si>
  <si>
    <t>Table 3.1 : Manufactuing Production Index (Cont.)</t>
  </si>
  <si>
    <t>การผลิตผลิตภัณฑ์คอมพิวเตอร์ อิเล็กทรอนิกส์ และอุปกรณ์ที่ใช้ในทางทัศนศาสตร์</t>
  </si>
  <si>
    <t>Manufacture of computer and electronic products</t>
  </si>
  <si>
    <t>การผลิตอุปกรณ์ไฟฟ้า</t>
  </si>
  <si>
    <t>Manufacture of electrical equipment</t>
  </si>
  <si>
    <t>การผลิตเครื่องจักรและเครื่องมือ ซึ่งมิได้จัดประเภท</t>
  </si>
  <si>
    <t>Manufacture of machinery and equipment n.e.c.</t>
  </si>
  <si>
    <t>การผลิตยานยนต์ รถพ่วงและรถกึ่งพ่วง</t>
  </si>
  <si>
    <t>Manufacture of motor vehicles, trailers and semi-trailers</t>
  </si>
  <si>
    <t xml:space="preserve">การผลิตอุปกรณ์ขนส่งอื่น ๆ </t>
  </si>
  <si>
    <t>Manufacture of other transport equipment</t>
  </si>
  <si>
    <t>การผลิตเฟอร์นิเจอร์</t>
  </si>
  <si>
    <t>Manufacture of furniture</t>
  </si>
  <si>
    <t xml:space="preserve">การผลิตผลิตภัณฑ์อื่น ๆ </t>
  </si>
  <si>
    <t>Other manufacturing</t>
  </si>
  <si>
    <t>ที่มา :          สำนักงานเศรษฐกิจอุตสาหกรรม</t>
  </si>
  <si>
    <t xml:space="preserve">                 The Office of Industrial Economics</t>
  </si>
  <si>
    <t>ตารางที่ 3.2 : อัตราการใช้กำลังการผลิตภาคอุตสาหกรรม 1/</t>
  </si>
  <si>
    <t>Table 3.2 : Capacity Utilization of Certain Industries</t>
  </si>
  <si>
    <t>หน่วย : ร้อยละ</t>
  </si>
  <si>
    <t>Unit : %</t>
  </si>
  <si>
    <t xml:space="preserve">from Jan. </t>
  </si>
  <si>
    <t xml:space="preserve">อัตราการใช้กำลังการผลิตรวม  </t>
  </si>
  <si>
    <t>ตารางที่ 3.2 : อัตราการใช้กำลังการผลิตภาคอุตสาหกรรม 1/ (ต่อ)</t>
  </si>
  <si>
    <t>Table 3.2 : Capacity Utilization of Certain Industries (Cont.)</t>
  </si>
  <si>
    <t>ตารางที่ 4  : เครื่องชี้การใช้จ่ายเพื่อการอุปโภคบริโภคของภาคเอกชน</t>
  </si>
  <si>
    <t>Table 4  : Private Consumption Indicators</t>
  </si>
  <si>
    <t>หน่วย : ล้านดอลลาร์ สรอ. นอกจากระบุ</t>
  </si>
  <si>
    <t>Unit : Millions of US$ or as stated</t>
  </si>
  <si>
    <t>ยอดสะสมตั้งแต่</t>
  </si>
  <si>
    <t>ต.ค.</t>
  </si>
  <si>
    <t>พ.ย.</t>
  </si>
  <si>
    <t>ธ.ค.</t>
  </si>
  <si>
    <t>ก.พ.</t>
  </si>
  <si>
    <t>Oct</t>
  </si>
  <si>
    <t>Nov</t>
  </si>
  <si>
    <t>Dec</t>
  </si>
  <si>
    <t>Feb</t>
  </si>
  <si>
    <t>ดัชนีการอุปโภคบริโภคภาคเอกชน1/</t>
  </si>
  <si>
    <t>Private Consumption Index1/</t>
  </si>
  <si>
    <t>Growth Percent year on year</t>
  </si>
  <si>
    <t>การใช้กระแสไฟฟ้า 2/ (ล้านกิโลวัตต์/ชั่วโมง)</t>
  </si>
  <si>
    <t>Electricity consumption2/ (million kilowatt-hour)</t>
  </si>
  <si>
    <t xml:space="preserve">     ที่อยู่อาศัย 3/</t>
  </si>
  <si>
    <t xml:space="preserve">   Household3/</t>
  </si>
  <si>
    <t xml:space="preserve">     กิจการขนาดเล็ก 3/ (ใช้ไฟฟ้า 0-30 kw)</t>
  </si>
  <si>
    <t xml:space="preserve">   Small-scale business3/ (consume 0-30 kw)</t>
  </si>
  <si>
    <t xml:space="preserve">     กิจการขนาดกลาง 3/ (ใช้ไฟฟ้า 31-999 kw)</t>
  </si>
  <si>
    <t xml:space="preserve">   Medium-scale business3/ (consume 31-999 kw)</t>
  </si>
  <si>
    <t xml:space="preserve">    กิจการขนาดใหญ่ 3/ (ใช้ไฟฟ้า 1000 kw ขึ้นไป)</t>
  </si>
  <si>
    <t xml:space="preserve">   Large-scale business3/ (consume 1000 kw upwards)</t>
  </si>
  <si>
    <t xml:space="preserve">     กิจการเฉพาะอย่าง 4/</t>
  </si>
  <si>
    <t xml:space="preserve">   Specific business4/</t>
  </si>
  <si>
    <t xml:space="preserve">ดัชนีเชื้อเพลิง (2553=100) </t>
  </si>
  <si>
    <t>Fuel Index (2010 = 100)</t>
  </si>
  <si>
    <t xml:space="preserve">    ปริมาณการจำหน่ายน้ำมันเบนซินและแก๊สโซฮอล์ (ล้านลิตร) </t>
  </si>
  <si>
    <t xml:space="preserve">     Sales of Benzene and Gasohol (Millions of litre) </t>
  </si>
  <si>
    <t xml:space="preserve"> </t>
  </si>
  <si>
    <t xml:space="preserve">    ปริมาณการจำหน่ายน้ำมันดีเซล (ล้านลิตร) </t>
  </si>
  <si>
    <t xml:space="preserve">     Sales of Diesel (Millions of litre) </t>
  </si>
  <si>
    <t xml:space="preserve">ปริมาณการจำหน่ายหมวดเครื่องดื่ม </t>
  </si>
  <si>
    <t xml:space="preserve">Sales of  beverages </t>
  </si>
  <si>
    <t xml:space="preserve">    เบียร์ (พันลิตร)</t>
  </si>
  <si>
    <t xml:space="preserve">    โซดาและน้ำดื่มบริสุทธิ์ (ล้านลิตร)</t>
  </si>
  <si>
    <t xml:space="preserve">   Soda Water and Drinking Water (million litres)</t>
  </si>
  <si>
    <t>ตารางที่ 4  : เครื่องชี้การใช้จ่ายเพื่อการอุปโภคบริโภคของภาคเอกชน (ต่อ)</t>
  </si>
  <si>
    <t>Table 4  : Private Consumption Indicators(Cont.)</t>
  </si>
  <si>
    <t xml:space="preserve">การนำเข้าสินค้าหมวดสิ่งทอเครื่องนุ่งห่ม ณ ราคาคงที่ ปี 2553 </t>
  </si>
  <si>
    <t>Import of textiles at 2010 prices (Millions of US$)</t>
  </si>
  <si>
    <t xml:space="preserve">   (ล้านดอลลาร์ สรอ.)</t>
  </si>
  <si>
    <t>ดัชนีค้าปลีก (ณ ราคาปี 2545 : ร้อยละ) 5/</t>
  </si>
  <si>
    <t>….</t>
  </si>
  <si>
    <t>Retail Sales Index (at 2002 prices : %) 5/</t>
  </si>
  <si>
    <t>ดัชนียอดขายบริการคมนาคมขนส่ง (2553=100) 6/</t>
  </si>
  <si>
    <t>Sales of passenger transportations Index at 2010 price  (2010=100)6/</t>
  </si>
  <si>
    <t>ดัชนีภาษีมูลค่าเพิ่มหมวดโรงแรมและภัตตาคาร ณ ราคาคงที่ ปี 2553  (2553=100) 6/</t>
  </si>
  <si>
    <t>VAT of hotel and restaurant Index at 2010 price  (2010=100)6/</t>
  </si>
  <si>
    <t>ดัชนีค้าปลีกสิ่งทอเครื่องนุ่งห่ม ณ ราคาคงที่ ปี 2553 (2553=100) 6/</t>
  </si>
  <si>
    <t>Retail sales of textile and clothing Index at 2010 price  (2010=100)6/</t>
  </si>
  <si>
    <t xml:space="preserve">ดัชนียานยนต์เพื่อการอุปโภคบริโภค (2553=100) </t>
  </si>
  <si>
    <t>Index of car sales for consumption purpose (2010=100)</t>
  </si>
  <si>
    <t xml:space="preserve">   ปริมาณการจำหน่ายรถยนต์เชิงพาณิชย์ (คัน) </t>
  </si>
  <si>
    <t xml:space="preserve">      Sales of Commercial cars (Units)</t>
  </si>
  <si>
    <t xml:space="preserve">   ปริมาณการจำหน่ายรถยนต์นั่ง (คัน) </t>
  </si>
  <si>
    <t xml:space="preserve">      Sales of Passenger cars (Units)</t>
  </si>
  <si>
    <t xml:space="preserve">   ปริมาณการจำหน่ายรถจักรยานยนต์ (คัน) </t>
  </si>
  <si>
    <t xml:space="preserve">      Sales of Motorcycles (Units)</t>
  </si>
  <si>
    <r>
      <t xml:space="preserve">หมายเหตุ : ตัวเลขในวงเล็บเป็นอัตราเพิ่มร้อยละจากระยะเดียวกันปีก่อน  </t>
    </r>
    <r>
      <rPr>
        <i/>
        <sz val="16"/>
        <rFont val="Angsana New"/>
        <family val="1"/>
      </rPr>
      <t>(Figures in parentheses represent percentage changes from the same period of the previous year.)</t>
    </r>
  </si>
  <si>
    <t>1/   ธปท. ได้มีการปรับปรุงดัชนีการอุปโภคบริโภคภาคเอกชนตั้งแต่ปี 2553 เพื่อให้สะท้อนการอุปโภคบริโภคภาคเอกชนได้ดีขึ้น โดยปรับคุ้มรวมของข้อมูลและวิธีการสร้างดัชนี รายละเอียดเพิ่มเติมดูได้ที่ :</t>
  </si>
  <si>
    <t>โทร. 0-2356-7420</t>
  </si>
  <si>
    <t xml:space="preserve">     http://www2.bot.or.th/statistics/BOTWEBSTAT.aspx?reportID=827&amp;language=TH</t>
  </si>
  <si>
    <t xml:space="preserve">     (The Bank of Thailand has revised the Private Consumption Index (PCI) series since January 2010 in order to better reflect private consumption expenditure.</t>
  </si>
  <si>
    <t xml:space="preserve">     The revised index increases coverage of PCI and changes the method for constructing.  For more information, please see :)</t>
  </si>
  <si>
    <t xml:space="preserve">     http://www2.bot.or.th/statistics/BOTWEBSTAT.aspx?reportID=827&amp;language=eng</t>
  </si>
  <si>
    <t>2/   ยอดการใช้รวมเป็นข้อมูลจากการไฟฟ้าฝ่ายผลิตแห่งประเทศไทย ยอดการใช้แยกตามสาขาเศรษฐกิจเป็นข้อมูลการไฟฟ้านครหลวงและการไฟฟ้าส่วนภูมิภาค</t>
  </si>
  <si>
    <t xml:space="preserve">    (Figures of total consumption are from the Electricity Generating Authority of Thailand, whereas those of economic sectors consumption are from  the Metropolitan and Provincial Electricity Authorities.)</t>
  </si>
  <si>
    <t>3/   การไฟฟ้านครหลวงและการไฟฟ้าส่วนภูมิภาคได้ตรวจสอบผู้ใช้ไฟฟ้าใหม่และจัดกลุ่มประเภทการใช้ใหม่ตามปริมาณการใช้ไฟฟ้า ตั้งแต่เดือนธันวาคม 2534   เป็นต้นไป</t>
  </si>
  <si>
    <t xml:space="preserve">    (The figures have been reclassified by the Metropolitan and Provincial Electricity Authorities according to the volume of consumption (load pattern), effective December 1991.)</t>
  </si>
  <si>
    <t>4/   เป็นการใช้ไฟฟ้าของโรงแรมและกิจการอื่นใดซึ่งบริการที่พักอาศัยให้เช่า ยกเว้นบ้านให้เช่า</t>
  </si>
  <si>
    <t xml:space="preserve">    (Hotels and other lodging rental services except rented houses.)</t>
  </si>
  <si>
    <t xml:space="preserve">5/   ดัชนีค้าปลีก ครอบคลุมกิจกรรมการผลิตในหมวดค้าปลีก และยอดขายรถยนต์ ซ่อมรถยนต์ และนำมันเชื้อเพลิงรถยนต์ ตามรายงานการเสียภาษีมูลค่าเพิ่ม (แบบ ภ.พ.30) ซึ่งข้อมูลอาจมีการปรับย้อนหลังตามรายงานเพิ่มเติมจากกรมสรรพากร </t>
  </si>
  <si>
    <t xml:space="preserve">    (Retail sales Index, included retail sales and Sale, maintenance and repair of motor vehicles and motorcycles; retail sale of automotive fuel, which each firm reports in Form VAT 30. </t>
  </si>
  <si>
    <t xml:space="preserve">    The data has been revised backward since additional data are reported by The Revenue Department.)</t>
  </si>
  <si>
    <t>6/   ข้อมูลจากรายงานการเสียภาษีมูลค่าเพิ่ม (แบบ ภ.พ.30) ซึ่งข้อมูลอาจมีการปรับย้อนหลังตามรายงานเพิ่มเติมจากกรมสรรพากร</t>
  </si>
  <si>
    <t xml:space="preserve">    (Data from firm reports in Form VAT 30. The data has been revised backward since additional data are reported by The Revenue Department.)</t>
  </si>
  <si>
    <r>
      <t xml:space="preserve">ที่มา :        ธนาคารแห่งประเทศไทย, การไฟฟ้าฝ่ายผลิตแห่งประเทศไทย,  การไฟฟ้านครหลวง, การไฟฟ้าส่วนภูมิภาค, </t>
    </r>
    <r>
      <rPr>
        <i/>
        <sz val="14"/>
        <rFont val="Angsana New"/>
        <family val="1"/>
      </rPr>
      <t>กรมธุรกิจพลังงาน</t>
    </r>
    <r>
      <rPr>
        <i/>
        <sz val="14"/>
        <rFont val="Angsana New"/>
        <family val="1"/>
        <charset val="222"/>
      </rPr>
      <t>, สำนักงานเศรษฐกิจอุตสาหกรรม, กรมศุลกากร, กรมสรรพากรและ</t>
    </r>
    <r>
      <rPr>
        <i/>
        <sz val="14"/>
        <rFont val="Angsana New"/>
        <family val="1"/>
      </rPr>
      <t>สภาอุตสาหกรรมแห่งประเทศไทย</t>
    </r>
  </si>
  <si>
    <t xml:space="preserve">           (Bank of Thailand, Electricity Generating Authority of Thailand, Metropolitan Electricity Authority, Provincial Electricity Authority,  Department of Energy Business, Ministry of Energy, The Office of Industrial Economics , The Customs Department</t>
  </si>
  <si>
    <t xml:space="preserve">           The Revenue Department and The Faderation of Thai Industries.)</t>
  </si>
  <si>
    <t>ตารางที่ 5 : เครื่องชี้การลงทุนของภาคเอกชน</t>
  </si>
  <si>
    <t xml:space="preserve">Table 5 : Private Investment Indicators </t>
  </si>
  <si>
    <t/>
  </si>
  <si>
    <t>ดัชนีการลงทุนภาคเอกชน1/</t>
  </si>
  <si>
    <t>-</t>
  </si>
  <si>
    <t xml:space="preserve">Private Investment Index (PII)1/ </t>
  </si>
  <si>
    <t>ปริมาณการใช้ปูนซีเมนต์ในประเทศ (พันตัน)</t>
  </si>
  <si>
    <t xml:space="preserve">Domestic cement sales (Thousands of ton) </t>
  </si>
  <si>
    <t>ปริมาณการจำหน่ายคอนกรีตในประเทศ (ลูกบาศก์เมตร)</t>
  </si>
  <si>
    <t>Domestic concrete sales (Cubic meters)</t>
  </si>
  <si>
    <t>ปริมาณการจำหน่ายกระเบื้องในประเทศ (ตัน)</t>
  </si>
  <si>
    <t>Domestic tile sales (Tons)</t>
  </si>
  <si>
    <t xml:space="preserve">ปริมาณการจำหน่ายรถยนต์เชิงพาณิชย์ในประเทศ (คัน) </t>
  </si>
  <si>
    <t>Domestic commercial car sales (Units)</t>
  </si>
  <si>
    <t xml:space="preserve">ปริมาณการจำหน่ายรถยนต์นั่งในประเทศ (คัน) </t>
  </si>
  <si>
    <t>Domestic passenger car sales (Units)</t>
  </si>
  <si>
    <t xml:space="preserve">ปริมาณการจำหน่ายเหล็กเส้น (พันตัน) </t>
  </si>
  <si>
    <t xml:space="preserve">Iron rod sales (Thousands of ton) </t>
  </si>
  <si>
    <t>การจำหน่ายสังกะสีในประเทศ (ตัน)</t>
  </si>
  <si>
    <t xml:space="preserve">Domestic galvanized iron sheet sales (Tons) </t>
  </si>
  <si>
    <t>มูลค่าการนำเข้าสินค้าประเภททุน (ณ ราคาคงที่ปี 2553 : ล้านดอลลาร์สรอ.) 2/</t>
  </si>
  <si>
    <t>Imports of capital goods (at 2010 price : Millions of US$)2/</t>
  </si>
  <si>
    <t>พื้นที่รับอนุญาตก่อสร้างนอกเขตเทศบาล (พันตารางเมตร)</t>
  </si>
  <si>
    <t>Construction areas permitted in non-municipal zone (Thousands of sq. metre)</t>
  </si>
  <si>
    <t>พื้นที่รับอนุญาตก่อสร้างในเขตเทศบาล (พันตารางเมตร)3/</t>
  </si>
  <si>
    <t xml:space="preserve">   Construction areas permitted in municipal zone (Thousands of sq. metre)3/</t>
  </si>
  <si>
    <t xml:space="preserve">        รวมทั้งประเทศ</t>
  </si>
  <si>
    <t xml:space="preserve">       Whole kingdom</t>
  </si>
  <si>
    <t xml:space="preserve">        ที่อยู่อาศัย</t>
  </si>
  <si>
    <t xml:space="preserve">           Residential</t>
  </si>
  <si>
    <t xml:space="preserve">        พาณิชยกรรม</t>
  </si>
  <si>
    <t xml:space="preserve">           Commercial</t>
  </si>
  <si>
    <t xml:space="preserve">        อุตสาหกรรมและอื่น ๆ</t>
  </si>
  <si>
    <t xml:space="preserve">           Industrial &amp; others</t>
  </si>
  <si>
    <t xml:space="preserve">          </t>
  </si>
  <si>
    <t xml:space="preserve">     เฉพาะเขตกรุงเทพฯ</t>
  </si>
  <si>
    <t xml:space="preserve">      Bangkok metropolis</t>
  </si>
  <si>
    <t xml:space="preserve">     ภาคกลาง (ไม่รวมกรุงเทพฯ)</t>
  </si>
  <si>
    <t xml:space="preserve">      Central region (excl. Bangkok)</t>
  </si>
  <si>
    <t xml:space="preserve">     ภาคอื่น ๆ</t>
  </si>
  <si>
    <t xml:space="preserve">      Other regions</t>
  </si>
  <si>
    <t>โรงงานที่ได้รับอนุญาตให้ตั้งจากกระทรวงอุตสาหกรรม</t>
  </si>
  <si>
    <t xml:space="preserve">     Factories permitted to establish by Ministry of Industry</t>
  </si>
  <si>
    <t xml:space="preserve">     กรมโรงงานอุตสาหกรรม  : จำนวนโรงงาน (ราย)</t>
  </si>
  <si>
    <t xml:space="preserve">           No. of factories (Pemitted by Department of Industrial Works)</t>
  </si>
  <si>
    <t xml:space="preserve">                                                            เงินลงทุน</t>
  </si>
  <si>
    <t xml:space="preserve">           Total investment</t>
  </si>
  <si>
    <t xml:space="preserve">     อุตสาหกรรมจังหวัด         : จำนวนโรงงาน (ราย)</t>
  </si>
  <si>
    <t xml:space="preserve">           No. of factories (Pemitted by Provincial Industry Office)</t>
  </si>
  <si>
    <t xml:space="preserve">                                                         เงินลงทุน</t>
  </si>
  <si>
    <t xml:space="preserve">     ส่วนปกครองท้องถิ่น        : จำนวนโรงงาน (ราย)</t>
  </si>
  <si>
    <t xml:space="preserve">           No. of factories (Pemitted by Local Government) </t>
  </si>
  <si>
    <t xml:space="preserve">                                                          เงินลงทุน</t>
  </si>
  <si>
    <t xml:space="preserve">เงินทุนจดทะเบียนธุรกิจที่กระทรวงพาณิชย์ </t>
  </si>
  <si>
    <t xml:space="preserve">     Capital investment of business registered at Ministry of Commerce</t>
  </si>
  <si>
    <r>
      <t xml:space="preserve">     ตั้งใหม่ </t>
    </r>
    <r>
      <rPr>
        <b/>
        <vertAlign val="superscript"/>
        <sz val="16"/>
        <rFont val="Angsana New"/>
        <family val="1"/>
      </rPr>
      <t>4/</t>
    </r>
  </si>
  <si>
    <r>
      <t xml:space="preserve">           Newly registered</t>
    </r>
    <r>
      <rPr>
        <vertAlign val="superscript"/>
        <sz val="16"/>
        <rFont val="Angsana New"/>
        <family val="1"/>
      </rPr>
      <t xml:space="preserve"> 4/</t>
    </r>
  </si>
  <si>
    <t xml:space="preserve">     เพิ่มทุน</t>
  </si>
  <si>
    <t xml:space="preserve">           Capital increase</t>
  </si>
  <si>
    <t xml:space="preserve">     ลดทุน</t>
  </si>
  <si>
    <t xml:space="preserve">           Capital decrease</t>
  </si>
  <si>
    <t xml:space="preserve">     เลิกกิจการ (ราย)</t>
  </si>
  <si>
    <t xml:space="preserve">           No. of liquidated juristic person</t>
  </si>
  <si>
    <t>ตารางที่ 5 : เครื่องชี้การลงทุนของภาคเอกชน (ต่อ)</t>
  </si>
  <si>
    <t>Table 5 : Private Investment Indicators(Cont.)</t>
  </si>
  <si>
    <t xml:space="preserve">การส่งเสริมลงทุนจากคณะกรรมการส่งเสริมการลงทุน </t>
  </si>
  <si>
    <t xml:space="preserve">  Promotional privileges from Board of Investment</t>
  </si>
  <si>
    <t xml:space="preserve">     จำนวนโครงการที่ขอรับการส่งเสริมสุทธิ** (ราย)</t>
  </si>
  <si>
    <t xml:space="preserve">     No.of Projects : Net applications received**</t>
  </si>
  <si>
    <t xml:space="preserve">        เงินลงทุน (พันล้านบาท)   </t>
  </si>
  <si>
    <t xml:space="preserve">        Total investment (Billion Baht )</t>
  </si>
  <si>
    <t xml:space="preserve">     จำนวนโครงการที่ได้รับอนุมัติส่งเสริม (ราย)</t>
  </si>
  <si>
    <t xml:space="preserve">     No.of Projects : Applications approved</t>
  </si>
  <si>
    <t xml:space="preserve">     จำนวนโครงการที่ได้รับบัตรส่งเสริม (ราย)</t>
  </si>
  <si>
    <t xml:space="preserve">     No. of Projects : Promotion certificates issues</t>
  </si>
  <si>
    <t>หมายเหตุ : ตัวเลขในวงเล็บคือ อัตราเพิ่มร้อยละจากระยะเดียวกันปีก่อน (Figures in parentheses represent percentage changes from the same period of the previous year.)</t>
  </si>
  <si>
    <t>1/   ธปท. ได้มีการปรับปรุงดัชนีการลงทุนภาคเอกชนตั้งแต่ปี 2553 เพื่อให้สะท้อนการลงทุนภาคเอกชนได้ดีขึ้น โดยปรับคุ้มรวมของข้อมูลและน้ำหน้กขององค์ประกอบ รายละเอียดเพิ่มเติมดูได้ที่ :</t>
  </si>
  <si>
    <t xml:space="preserve">     http://www2.bot.or.th/statistics/BOTWEBSTAT.aspx?reportID=828&amp;language=TH</t>
  </si>
  <si>
    <t xml:space="preserve">    ( The Bank of Thailand has revised the Private Investment Index (PII) series since January 2010 in order to better reflect actual private investment</t>
  </si>
  <si>
    <t xml:space="preserve">     The revised index increases coverage of PII and changes the method for constructing.  For more information, please see :)</t>
  </si>
  <si>
    <t xml:space="preserve">      http://www2.bot.or.th/statistics/BOTWEBSTAT.aspx?reportID=828&amp;language=eng</t>
  </si>
  <si>
    <t xml:space="preserve">2/   สินค้าทุนนำเข้าไม่รวมการนำเข้าเครื่องบิน เรือ หัวจักรและแท่นขุดที่เป็นของรัฐบาล และเช่าของเอกชน </t>
  </si>
  <si>
    <t xml:space="preserve">    ( Total imports of capital goods excluded aircrafts, ships, floating structures, and locomotive by government and rent by private sector.)</t>
  </si>
  <si>
    <t xml:space="preserve">       ธปท.ได้มีการปรับปรุงข้อมูลการนำเข้าสินค้าทุนตามโครงสร้างการจำแนกประเภทของพิกัดศุลกากรใหม่(HS 2012)   ย้อนหลังตั้งแต่ปี 2543</t>
  </si>
  <si>
    <t xml:space="preserve">    ( The Bank of Thailand has revised Import of capital goods based on new classification of Harmonized System (HS 2012) starting from January 2000)</t>
  </si>
  <si>
    <t>3/  ตั้งแต่เดือนมกราคม 2554 เป็นต้นไป ข้อมูลพื้นที่ก่อสร้างที่ได้รับอนุญาตในเขตเทศบาลทั้งประเทศจะรวมการอนุญาตแบบ 39 ทวิ ตาม พรบ. ควบคุมอาคารปี พ.ศ. 2522 ไว้ด้วย</t>
  </si>
  <si>
    <r>
      <t xml:space="preserve">    (From January 2011 onwards, the data on construction areas permitted in municipal areas nationwide </t>
    </r>
    <r>
      <rPr>
        <i/>
        <sz val="14"/>
        <rFont val="Angsana New"/>
        <family val="1"/>
      </rPr>
      <t xml:space="preserve">includes </t>
    </r>
    <r>
      <rPr>
        <i/>
        <sz val="14"/>
        <rFont val="Angsana New"/>
        <family val="1"/>
        <charset val="222"/>
      </rPr>
      <t>permitted areas under Section 39 bis of the Building Control Act B.E. 2522 (1979))</t>
    </r>
  </si>
  <si>
    <t>4/  ตั้งแต่เดือนมกราคม 2555 เป็นต้นไป รวมทุนจดทะเบียนบริษัทมหาชน จำกัด</t>
  </si>
  <si>
    <t xml:space="preserve">    (From January 2012 onwards, the data includes Public Company Limited)</t>
  </si>
  <si>
    <t xml:space="preserve">       ** ขั้นขอรับการส่งเสริมทั้งหมด เปลี่ยนมาใช้ เป็นขั้นขอรับการส่งเสริมสุทธิแทน (No. of all applications received have been changed to no. of net applications received.)</t>
  </si>
  <si>
    <t xml:space="preserve">       …. หมายถึงยังไม่มีตัวเลข (.... Means Not Yet Available)</t>
  </si>
  <si>
    <t xml:space="preserve">ที่มา :  ธนาคารแห่งประเทศไทย, สำนักงานเศรษฐกิจอุตสาหกรรม, สภาอุตสาหกรรมแห่งประเทศไทย, กรมสรรพากร, กรมศุลกากร, สำนักงานสถิติแห่งชาติ, สำนักงานเขตและสำนักการโยธา กทม. เทศบาลเมือง เทศบาลนครทั่วประเทศและเมืองพัทยา,                    </t>
  </si>
  <si>
    <t xml:space="preserve">            กรมโรงงานอุตสาหกรรม,กรมพัฒนาธุรกิจการค้าและสำนักงานคณะกรรมการส่งเสริมการลงทุน</t>
  </si>
  <si>
    <t xml:space="preserve">       ( Bank of Thailand , The Office of Industrial Economics, The Federation of Thai Industries, Revenue Department, Customs Department, National Statistical Office,</t>
  </si>
  <si>
    <t xml:space="preserve">       District offices and Public Work Department, Bangkok Metropolitan Administration, municipality in the provinces and the city of Pataya, ,Department of Industrial Works,Department of Business Development, and Office of Board of Investment.)</t>
  </si>
  <si>
    <t>ตารางที่ 6 : ธุรกิจอสังหาริมทรัพย์</t>
  </si>
  <si>
    <t>Table 6 : Real Estate</t>
  </si>
  <si>
    <t>หน่วย : ล้านบาท นอกจากระบุ</t>
  </si>
  <si>
    <t>Unit : million baht or otherwise stated</t>
  </si>
  <si>
    <t>2565 r</t>
  </si>
  <si>
    <r>
      <t>2566</t>
    </r>
    <r>
      <rPr>
        <b/>
        <vertAlign val="superscript"/>
        <sz val="16"/>
        <color rgb="FF000000"/>
        <rFont val="Angsana New"/>
        <family val="1"/>
      </rPr>
      <t xml:space="preserve"> r</t>
    </r>
  </si>
  <si>
    <t>2022 r</t>
  </si>
  <si>
    <r>
      <t>2023</t>
    </r>
    <r>
      <rPr>
        <b/>
        <vertAlign val="superscript"/>
        <sz val="16"/>
        <rFont val="Angsana New"/>
        <family val="1"/>
      </rPr>
      <t xml:space="preserve"> r</t>
    </r>
  </si>
  <si>
    <t>เม.ย.</t>
  </si>
  <si>
    <t>Apr</t>
  </si>
  <si>
    <r>
      <t xml:space="preserve">ค่าธรรมเนียมจดทะเบียนสิทธิและนิติกรรม </t>
    </r>
    <r>
      <rPr>
        <b/>
        <vertAlign val="superscript"/>
        <sz val="16"/>
        <rFont val="Angsana New"/>
        <family val="1"/>
      </rPr>
      <t>1/</t>
    </r>
  </si>
  <si>
    <t>....</t>
  </si>
  <si>
    <r>
      <rPr>
        <b/>
        <sz val="16"/>
        <rFont val="Angsana New"/>
        <family val="1"/>
      </rPr>
      <t xml:space="preserve">Juristic Act and Right Registration Fee for Immovable Property </t>
    </r>
    <r>
      <rPr>
        <b/>
        <vertAlign val="superscript"/>
        <sz val="16"/>
        <rFont val="Angsana New"/>
        <family val="1"/>
      </rPr>
      <t>1/</t>
    </r>
  </si>
  <si>
    <t>(-4.9)</t>
  </si>
  <si>
    <t>(-31.1)</t>
  </si>
  <si>
    <r>
      <t xml:space="preserve">    - ค่าธรรมเนียมจดทะเบียนสิทธิและนิติกรรมร้อยละ 2 </t>
    </r>
    <r>
      <rPr>
        <vertAlign val="superscript"/>
        <sz val="16"/>
        <rFont val="Angsana New"/>
        <family val="1"/>
      </rPr>
      <t>2/</t>
    </r>
    <r>
      <rPr>
        <sz val="16"/>
        <rFont val="Angsana New"/>
        <family val="1"/>
        <charset val="222"/>
      </rPr>
      <t xml:space="preserve">(กรณีปกติ) </t>
    </r>
  </si>
  <si>
    <r>
      <t xml:space="preserve">Juristic Act and Right Registration Fee for Immovable Property  2% </t>
    </r>
    <r>
      <rPr>
        <vertAlign val="superscript"/>
        <sz val="16"/>
        <rFont val="Angsana New"/>
        <family val="1"/>
      </rPr>
      <t>2/</t>
    </r>
    <r>
      <rPr>
        <sz val="16"/>
        <rFont val="Angsana New"/>
        <family val="1"/>
      </rPr>
      <t xml:space="preserve"> (normal case)</t>
    </r>
  </si>
  <si>
    <t>(-4.7)</t>
  </si>
  <si>
    <r>
      <t xml:space="preserve">    - ค่าธรรมเนียมจดทะเบียนสิทธิและนิติกรรมร้อยละ 0.01 </t>
    </r>
    <r>
      <rPr>
        <vertAlign val="superscript"/>
        <sz val="16"/>
        <rFont val="Angsana New"/>
        <family val="1"/>
      </rPr>
      <t>3/</t>
    </r>
    <r>
      <rPr>
        <sz val="16"/>
        <rFont val="Angsana New"/>
        <family val="1"/>
        <charset val="222"/>
      </rPr>
      <t xml:space="preserve"> (กรณีพิเศษ)  </t>
    </r>
  </si>
  <si>
    <t xml:space="preserve"> -   </t>
  </si>
  <si>
    <r>
      <t xml:space="preserve">Juristic Act and Right Registration Fee for Immovable Property  0.01% </t>
    </r>
    <r>
      <rPr>
        <vertAlign val="superscript"/>
        <sz val="16"/>
        <rFont val="Angsana New"/>
        <family val="1"/>
      </rPr>
      <t>3/</t>
    </r>
    <r>
      <rPr>
        <sz val="16"/>
        <rFont val="Angsana New"/>
        <family val="1"/>
      </rPr>
      <t xml:space="preserve"> (special case)</t>
    </r>
  </si>
  <si>
    <r>
      <t xml:space="preserve">มูลค่าการซื้อขายที่ดินและสิ่งปลูกสร้างทั้งประเทศ  </t>
    </r>
    <r>
      <rPr>
        <b/>
        <vertAlign val="superscript"/>
        <sz val="16"/>
        <rFont val="Angsana New"/>
        <family val="1"/>
      </rPr>
      <t>4/</t>
    </r>
  </si>
  <si>
    <r>
      <t>Land and building transaction nationwide</t>
    </r>
    <r>
      <rPr>
        <vertAlign val="superscript"/>
        <sz val="16"/>
        <rFont val="Angsana New"/>
        <family val="1"/>
      </rPr>
      <t xml:space="preserve"> 4/</t>
    </r>
  </si>
  <si>
    <t>(-28.9)</t>
  </si>
  <si>
    <t xml:space="preserve">     - ภาคกลาง</t>
  </si>
  <si>
    <t xml:space="preserve">          Central</t>
  </si>
  <si>
    <t xml:space="preserve"> .... </t>
  </si>
  <si>
    <t xml:space="preserve">     - ภาคตะวันออก</t>
  </si>
  <si>
    <t xml:space="preserve">          Eastern</t>
  </si>
  <si>
    <t xml:space="preserve">     - ภาคตะวันออกเฉียงเหนือ</t>
  </si>
  <si>
    <t xml:space="preserve">          Northeastern</t>
  </si>
  <si>
    <t xml:space="preserve">     - ภาคเหนือ</t>
  </si>
  <si>
    <t xml:space="preserve">          Northern</t>
  </si>
  <si>
    <t xml:space="preserve">     - ภาคใต้</t>
  </si>
  <si>
    <t xml:space="preserve">          Southern</t>
  </si>
  <si>
    <r>
      <t xml:space="preserve">การออกใบอนุญาตจัดสรรที่ดินทั้งประเทศ </t>
    </r>
    <r>
      <rPr>
        <b/>
        <vertAlign val="superscript"/>
        <sz val="16"/>
        <rFont val="Angsana New"/>
        <family val="1"/>
      </rPr>
      <t>5/</t>
    </r>
    <r>
      <rPr>
        <b/>
        <sz val="16"/>
        <rFont val="Angsana New"/>
        <family val="1"/>
        <charset val="222"/>
      </rPr>
      <t xml:space="preserve"> (</t>
    </r>
    <r>
      <rPr>
        <sz val="16"/>
        <rFont val="Angsana New"/>
        <family val="1"/>
      </rPr>
      <t>หน่วย</t>
    </r>
    <r>
      <rPr>
        <b/>
        <sz val="16"/>
        <rFont val="Angsana New"/>
        <family val="1"/>
        <charset val="222"/>
      </rPr>
      <t>)</t>
    </r>
  </si>
  <si>
    <r>
      <t>Land Development Licences Nationwide</t>
    </r>
    <r>
      <rPr>
        <sz val="16"/>
        <rFont val="Angsana New"/>
        <family val="1"/>
        <charset val="222"/>
      </rPr>
      <t xml:space="preserve"> 5/ (units)</t>
    </r>
  </si>
  <si>
    <t xml:space="preserve">     - กรุงเทพมหานครและปริมณฑล</t>
  </si>
  <si>
    <t xml:space="preserve">          Bangkok Metropolis and Vicinity</t>
  </si>
  <si>
    <t>(-23.8)</t>
  </si>
  <si>
    <t xml:space="preserve">     - ต่างจังหวัด</t>
  </si>
  <si>
    <t xml:space="preserve">          Other Provinces</t>
  </si>
  <si>
    <t>(-19.5)</t>
  </si>
  <si>
    <r>
      <t>การขอจดทะเบียนอาคารชุดทั้งประเทศ (</t>
    </r>
    <r>
      <rPr>
        <sz val="16"/>
        <rFont val="Angsana New"/>
        <family val="1"/>
      </rPr>
      <t>หน่วย</t>
    </r>
    <r>
      <rPr>
        <b/>
        <sz val="16"/>
        <rFont val="Angsana New"/>
        <family val="1"/>
        <charset val="222"/>
      </rPr>
      <t>)</t>
    </r>
  </si>
  <si>
    <r>
      <t>Condominium Registration Nationwide</t>
    </r>
    <r>
      <rPr>
        <sz val="16"/>
        <rFont val="Angsana New"/>
        <family val="1"/>
        <charset val="222"/>
      </rPr>
      <t xml:space="preserve"> (units)</t>
    </r>
  </si>
  <si>
    <t xml:space="preserve">       กรุงเทพมหานคร</t>
  </si>
  <si>
    <t xml:space="preserve">          Bangkok Metropolis </t>
  </si>
  <si>
    <t xml:space="preserve">       ต่างจังหวัด</t>
  </si>
  <si>
    <t>(-17.9)</t>
  </si>
  <si>
    <r>
      <t>สินเชื่ออสังหาริมทรัพย์ของธพ.</t>
    </r>
    <r>
      <rPr>
        <b/>
        <vertAlign val="superscript"/>
        <sz val="20"/>
        <rFont val="Angsana New"/>
        <family val="1"/>
      </rPr>
      <t xml:space="preserve"> 6/</t>
    </r>
  </si>
  <si>
    <r>
      <t xml:space="preserve">Property Credit Outstanding </t>
    </r>
    <r>
      <rPr>
        <b/>
        <vertAlign val="superscript"/>
        <sz val="16"/>
        <rFont val="Angsana New"/>
        <family val="1"/>
      </rPr>
      <t>6/</t>
    </r>
  </si>
  <si>
    <t xml:space="preserve">       ผู้ประกอบการ</t>
  </si>
  <si>
    <t xml:space="preserve">          Real Estate  Development Credit</t>
  </si>
  <si>
    <t>(-2.7)</t>
  </si>
  <si>
    <t xml:space="preserve">       ผู้บริโภค</t>
  </si>
  <si>
    <t xml:space="preserve">          Personal Housing Credit</t>
  </si>
  <si>
    <t>ตารางที่ 6 : ธุรกิจอสังหาริมทรัพย์ (ต่อ)</t>
  </si>
  <si>
    <t>Table 6 : Real Estate (Cont.)</t>
  </si>
  <si>
    <r>
      <t>2565</t>
    </r>
    <r>
      <rPr>
        <b/>
        <vertAlign val="superscript"/>
        <sz val="16"/>
        <color rgb="FF000000"/>
        <rFont val="Angsana New"/>
        <family val="1"/>
      </rPr>
      <t xml:space="preserve"> r</t>
    </r>
  </si>
  <si>
    <r>
      <t>2022</t>
    </r>
    <r>
      <rPr>
        <b/>
        <vertAlign val="superscript"/>
        <sz val="16"/>
        <rFont val="Angsana New"/>
        <family val="1"/>
      </rPr>
      <t xml:space="preserve"> r</t>
    </r>
  </si>
  <si>
    <r>
      <t>ที่อยู่อาศัยจดทะเบียนเพิ่ม (</t>
    </r>
    <r>
      <rPr>
        <sz val="16"/>
        <rFont val="Angsana New"/>
        <family val="1"/>
      </rPr>
      <t>เขต กทม.-ปริมณฑล</t>
    </r>
    <r>
      <rPr>
        <b/>
        <sz val="16"/>
        <rFont val="Angsana New"/>
        <family val="1"/>
        <charset val="222"/>
      </rPr>
      <t>)</t>
    </r>
  </si>
  <si>
    <r>
      <t>New Housing (in Bangkok Metropolis and Vicinity.)</t>
    </r>
    <r>
      <rPr>
        <sz val="16"/>
        <rFont val="Angsana New"/>
        <family val="1"/>
        <charset val="222"/>
      </rPr>
      <t xml:space="preserve"> </t>
    </r>
  </si>
  <si>
    <t xml:space="preserve">   (หน่วย)</t>
  </si>
  <si>
    <t xml:space="preserve">     (units)</t>
  </si>
  <si>
    <t xml:space="preserve">       บ้านจัดสรร</t>
  </si>
  <si>
    <t xml:space="preserve">          Housing Project</t>
  </si>
  <si>
    <r>
      <t xml:space="preserve">       แฟลตและอาคารชุด  </t>
    </r>
    <r>
      <rPr>
        <vertAlign val="superscript"/>
        <sz val="16"/>
        <rFont val="Angsana New"/>
        <family val="1"/>
      </rPr>
      <t>7/</t>
    </r>
  </si>
  <si>
    <r>
      <t xml:space="preserve">          Apartments and Condominiums </t>
    </r>
    <r>
      <rPr>
        <vertAlign val="superscript"/>
        <sz val="16"/>
        <rFont val="Angsana New"/>
        <family val="1"/>
      </rPr>
      <t>7/</t>
    </r>
  </si>
  <si>
    <t xml:space="preserve">       ปลูกสร้างเอง</t>
  </si>
  <si>
    <t xml:space="preserve">          Self-Built Housing</t>
  </si>
  <si>
    <t>หมายเหตุ  : ตัวเลขในวงเล็บเป็นอัตราเพิ่มร้อยละจากระยะเดียวกันปีก่อน</t>
  </si>
  <si>
    <t xml:space="preserve">                    ( Figures in parentheses represent the precentage changes from the same period of the previous year.)</t>
  </si>
  <si>
    <t>โทร. 0-2283-5173,0-2356-7610</t>
  </si>
  <si>
    <t xml:space="preserve">                    P = ตัวเลขเบื้องต้น </t>
  </si>
  <si>
    <t xml:space="preserve">                    (P =  Preliminary)</t>
  </si>
  <si>
    <t>1/  ค่าธรรมเนียมจดทะเบียนสิทธิและนิติกรรมเกี่ยวกับอสังหาริมทรัพย์เป็นข้อมูลที่จัดเก็บโดยกรมที่ดิน ในที่นี้ธนาคารแห่งประเทศไทย (ธปท.) คิดเฉพาะธุรกรรมประเภทขายและขายฝากเท่านั้น</t>
  </si>
  <si>
    <t>(Data on the Juristic Act and Right Registration Fee for immovable property are complied by the Department of Lands. The Bank of Thailand (BOT), however, excerpts only data on “sale and sale with right of redemption” ,</t>
  </si>
  <si>
    <t>ไม่รวมการแลกเปลี่ยน การให้ มรดก จดจำนอง การโอนชำระหนี้ การเช่า และอื่นๆ ซึ่งไม่ได้สะท้อนธุรกรรมการซื้อขายจริงของอสังหาริมทรัพย์</t>
  </si>
  <si>
    <t>excluding the case of property exchange, giving, inheritance, mortgage, transfer of property in lieu of debt repayment, rental, or any other cases that do not involve real market transactions on immovable property.)</t>
  </si>
  <si>
    <t xml:space="preserve">2/ ค่าธรรมเนียมฯ เกี่ยวกับอสังหาริมทรัพย์ ตามประมวลกฎหมายที่ดินเป็นไปตาม
กฎกระทรวง ฉบับที่๔๗ (พ.ศ.๒๕๔๑) ออกตามความในพระราชบัญญัติ ให้ใช้ประมวลกฎหมายที่ดิน พ.ศ.๒๔๙๗ 
</t>
  </si>
  <si>
    <t>(The Juristic Act and Right Registration Fee for immovable property is charged at a rate of 2 percent, in accordance with Ministerial Regulation No. 47 (BE 2541),</t>
  </si>
  <si>
    <t xml:space="preserve">ข้อ ๒(๗)ให้เรียกเก็บค่าธรรมเนียมฯ ในอัตราร้อยละ 2 </t>
  </si>
  <si>
    <t>which was issued under the Land Code Amendment Act B.E. 2497 article 2(7).)</t>
  </si>
  <si>
    <t>3/ ค่าธรรมเนียมฯ เกี่ยวกับอสังหาริมทรัพย์ ซึ่งเรียกเก็บเป็นกรณีพิเศษ ในอัตราร้อยละ 0.01 สำหรับกรณีการปรับปรุงโครงสร้างหนี้และกรณีการดำเนินการตามกฎหมายว่าด้วยการล้มละลายตามหลักเกณฑ์</t>
  </si>
  <si>
    <t xml:space="preserve">(The Juristic Act and Right Registration Fee for immovable property is charged at a rate of 0.01 percent, specifically for those undergoing corporate debt restructuring process </t>
  </si>
  <si>
    <t xml:space="preserve">ที่คณะรัฐมนตรีกำหนด (สำหรับรายละเอียดเพิ่มเติมเกี่ยวกับหลักเกณฑ์การลดค่าธรรมเนียมฯ นอกเหนือจากกรณีที่กล่าว ตลอดจนการขยายระยะเวลาสิ้นสุดในแต่ละกรณี โปรดติดต่อ กรมที่ดิน หรือ </t>
  </si>
  <si>
    <t>and legal execution upon bankruptcy as specified by the Cabinet (please contact the Department of Lands or visit http://www.dol.go.th for more detail on other possible cases of, as well as extension of period eligible for reduced fee rate).</t>
  </si>
  <si>
    <t xml:space="preserve">www.dol.go.th) อนึ่งการลดค่าธรรมเนียมฯ จากร้อยละ 2 เหลือร้อยละ 0.01 นี้ เริ่มมีผลบังคับใช้
ตั้งแต่วันที่ 28 พฤศจิกายน 2541 เป็นต้นมา แต่เนื่องจากข้อจำกัดในการจัดเก็บข้อมูลของกรมที่ดิน 
</t>
  </si>
  <si>
    <r>
      <t>The decrease</t>
    </r>
    <r>
      <rPr>
        <i/>
        <sz val="16"/>
        <rFont val="Angsana New"/>
        <family val="1"/>
      </rPr>
      <t xml:space="preserve"> of the Juristic Act and Right Registration Fee from 2 percent to 0.01percent has been in effect since 28 November 1998 onwards. Due to limitation on data compilation, </t>
    </r>
  </si>
  <si>
    <t xml:space="preserve">ทำให้ได้ข้อมูลย้อนหลังในช่วงปี 2542 – 2545 เป็นข้อมูลรายปีเท่านั้น  ดังนั้นธปท. จึงได้ประมาณการข้อมูลรายเดือนโดยใช้สัดส่วนการกระจายตัวของค่าธรรมเนียมฯ รวมในแต่ละเดือน 
</t>
  </si>
  <si>
    <t>historical annual data are available only from 1999-2002. The Bank of Thailand, therefore, estimates the corresponding figures based on distribution pattern of monthly data series on total the Juristic Act and Right Registration Fee.</t>
  </si>
  <si>
    <t xml:space="preserve">กรมที่ดินได้มีการจัดเก็บข้อมูลค่าธรรมเนียมฯ แยกเป็นอัตราร้อยละ 2 และ 0.01 เป็นรายเดือนตั้งแต่ เดือนมกราคม 2546 เป็นต้นมา (ตามที่มติคณะรัฐมนตรีได้ขยายเวลาไว้) </t>
  </si>
  <si>
    <t>The Department of Lands has compiled monthly data on the Juristic Act and Right Registration Fee separately between 2 percent and 0.01 percent categories, starting from Jan. 2003 onwards (in line with the Cabinet’s approval on time extension for reduced fee rate))</t>
  </si>
  <si>
    <r>
      <t>4/</t>
    </r>
    <r>
      <rPr>
        <b/>
        <i/>
        <sz val="14"/>
        <rFont val="Angsana New"/>
        <family val="1"/>
      </rPr>
      <t xml:space="preserve"> </t>
    </r>
    <r>
      <rPr>
        <i/>
        <sz val="14"/>
        <rFont val="Angsana New"/>
        <family val="1"/>
      </rPr>
      <t xml:space="preserve">มูลค่าการซื้อขายที่ดินและสิ่งปลูกสร้างทั้งประเทศ ธปท.ประมาณการโดยใช้การคำนวณย้อนกลับจากค่าธรรมเนียมฯ ที่จัดเก็บได้ ซึ่งจำแนกออกเป็นอัตราร้อยละ 2 และร้อยละ 0.01 ตาม 2/ และ 3/  </t>
    </r>
  </si>
  <si>
    <t>(Regarding the estimation for overall land transactions nationwide, the BOT derives the figures from the amount of the Juristic Act and Right Registration Fee, separately classified into 2 percent and 0.01 percent categories as explained in footnotes 2/ and 3/.)</t>
  </si>
  <si>
    <t>5/  กรมที่ดินอยู่ระหว่างการปรับเปลี่ยนวิธีการจัดเก็บข้อมูลในเขตภูมิภาค จึงขอตัดรายงานการออกใบอนุญาตจัดสรรที่ดินทั้งประเทศที่แจงรายละเอียด เนื่องจากไม่ได้รับข้อมูลจากเจ้าของข้อมูลตั้งแต่ปี 2543</t>
  </si>
  <si>
    <t>(The Land Department is in the process of adjusting data collection method in provincial area, then data of Land Development Licences Nationwide classified by types will not be disseminated due to lack of information from year 2000.)</t>
  </si>
  <si>
    <t xml:space="preserve">6/ ตั้งแต่งวดเดือนธันวาคม 2546 เป็นต้นไป รวมธนาคารพาณิชย์ไทย (ไม่รวมสาขาธพ.ไทยในต่างประเทศ), สาขาธนาคารพาณิชย์ต่างประเทศ และสำนักงานวิเทศธนกิจของธนาคารต่างประเทศ  </t>
  </si>
  <si>
    <t>และรวมธุรกรรมระหว่างธนาคาร, กิจการวิเทศธนกิจ Out-in และ Out-out   เนื่องจากมีการเปลี่ยนแปลงการจัดประเภทธุรกิจให้เป็นไปตามประเภทอุตสาหกรรม ตามกิจกรรมทางเศรษฐกิจ (ISIC)</t>
  </si>
  <si>
    <t>(From December 2003, Composing of Thai commercial banks (exclude branch offices abroad), foreign banks branches and stand alone IBFs.  Including interbank , out-in and out-out operation. )</t>
  </si>
  <si>
    <t>Because changing in presentation with regard to the classfication of business sectors  in accordance with the International Standard Industrial Classification of All Economic Activities (ISIC).</t>
  </si>
  <si>
    <t>7/ สำหรับที่อยู่อาศัยจดทะเบียนเพิ่ม ตั้งแต่งวดเดือนมกราคม 2549 เป็นต้นไป ธนาคารอาคารสงเคราะห์ใช้ข้อมูล Apartment and Condominium  จากกรมที่ดินแทนที่การขอเลขที่บ้านจากสำนักงานเขตต่าง ๆ ในกทม.</t>
  </si>
  <si>
    <t xml:space="preserve">(Since January 2006, the Government Housing Bank has used data (Apartment and Condominium) from the Department of Land instead of housing registration from district offices. </t>
  </si>
  <si>
    <t xml:space="preserve">                  …. หมายถึงยังไม่มีตัวเลข  (.... Means Not Yet Available)</t>
  </si>
  <si>
    <t xml:space="preserve">ตารางที่ 7 : ดุลการชำระเงิน </t>
  </si>
  <si>
    <t>Table 7 : Balance of Payments</t>
  </si>
  <si>
    <t>หน่วย : ล้านดอลลาร์ สรอ.</t>
  </si>
  <si>
    <t>Unit : Million US$</t>
  </si>
  <si>
    <r>
      <t xml:space="preserve">2564 </t>
    </r>
    <r>
      <rPr>
        <b/>
        <vertAlign val="superscript"/>
        <sz val="16"/>
        <rFont val="Angsana New"/>
        <family val="1"/>
      </rPr>
      <t>p</t>
    </r>
  </si>
  <si>
    <r>
      <t xml:space="preserve">2565 </t>
    </r>
    <r>
      <rPr>
        <b/>
        <vertAlign val="superscript"/>
        <sz val="16"/>
        <rFont val="Angsana New"/>
        <family val="1"/>
      </rPr>
      <t>p</t>
    </r>
  </si>
  <si>
    <r>
      <t xml:space="preserve">2566 </t>
    </r>
    <r>
      <rPr>
        <b/>
        <vertAlign val="superscript"/>
        <sz val="16"/>
        <rFont val="Angsana New"/>
        <family val="1"/>
      </rPr>
      <t>p</t>
    </r>
  </si>
  <si>
    <r>
      <t>2021</t>
    </r>
    <r>
      <rPr>
        <vertAlign val="superscript"/>
        <sz val="16"/>
        <rFont val="Angsana New"/>
        <family val="1"/>
      </rPr>
      <t xml:space="preserve"> p</t>
    </r>
  </si>
  <si>
    <r>
      <t>2022</t>
    </r>
    <r>
      <rPr>
        <vertAlign val="superscript"/>
        <sz val="16"/>
        <rFont val="Angsana New"/>
        <family val="1"/>
      </rPr>
      <t xml:space="preserve"> p</t>
    </r>
  </si>
  <si>
    <r>
      <t>2023</t>
    </r>
    <r>
      <rPr>
        <vertAlign val="superscript"/>
        <sz val="16"/>
        <rFont val="Angsana New"/>
        <family val="1"/>
      </rPr>
      <t xml:space="preserve"> p</t>
    </r>
  </si>
  <si>
    <t xml:space="preserve">ดุลการค้า </t>
  </si>
  <si>
    <t>Balance of trade</t>
  </si>
  <si>
    <t>สินค้าออก (F.O.B.)</t>
  </si>
  <si>
    <t xml:space="preserve">   Exports (F.O.B.)</t>
  </si>
  <si>
    <t xml:space="preserve">         </t>
  </si>
  <si>
    <t>สินค้าอุตสาหกรรม</t>
  </si>
  <si>
    <t xml:space="preserve">      Manufactured</t>
  </si>
  <si>
    <t xml:space="preserve">               </t>
  </si>
  <si>
    <t>สินค้าเกษตร</t>
  </si>
  <si>
    <t xml:space="preserve">      Agriculture</t>
  </si>
  <si>
    <t>สินค้าประมง</t>
  </si>
  <si>
    <t xml:space="preserve">      Fisheries</t>
  </si>
  <si>
    <t xml:space="preserve">              </t>
  </si>
  <si>
    <t xml:space="preserve">            สินค้าออกอื่น ๆ</t>
  </si>
  <si>
    <t>สินค้าออกอื่นๆ</t>
  </si>
  <si>
    <t xml:space="preserve">     Other exports</t>
  </si>
  <si>
    <t>สินค้าเข้า (F.O.B.)</t>
  </si>
  <si>
    <t xml:space="preserve">   Imports (F.O.B.)</t>
  </si>
  <si>
    <t xml:space="preserve">            น้ำมัน</t>
  </si>
  <si>
    <t>น้ำมัน</t>
  </si>
  <si>
    <t xml:space="preserve">      Oil</t>
  </si>
  <si>
    <t xml:space="preserve">            สินค้าเข้าที่มิใช่น้ำมัน</t>
  </si>
  <si>
    <t xml:space="preserve">             </t>
  </si>
  <si>
    <t>สินค้าเข้าที่มิใช่น้ำมัน</t>
  </si>
  <si>
    <t xml:space="preserve">      Non-oil</t>
  </si>
  <si>
    <t xml:space="preserve">               อุปโภคบริโภค</t>
  </si>
  <si>
    <t xml:space="preserve">                  </t>
  </si>
  <si>
    <t xml:space="preserve">    อุปโภคบริโภค</t>
  </si>
  <si>
    <t xml:space="preserve">         Consumer goods</t>
  </si>
  <si>
    <t xml:space="preserve">ตารางที่ 7 : ดุลการชำระเงิน (ต่อ) </t>
  </si>
  <si>
    <t>Table 7 : Balance of Payments (Cont.)</t>
  </si>
  <si>
    <t xml:space="preserve">               วัตถุดิบ</t>
  </si>
  <si>
    <t xml:space="preserve">    วัตถุดิบและสินค้าขั้นกลาง</t>
  </si>
  <si>
    <t xml:space="preserve"> Raw materials and  Intermediate goods </t>
  </si>
  <si>
    <t xml:space="preserve">                สินค้าทุน</t>
  </si>
  <si>
    <t xml:space="preserve">    สินค้าทุน</t>
  </si>
  <si>
    <t xml:space="preserve">      Capital goods</t>
  </si>
  <si>
    <t xml:space="preserve">                อื่นๆ</t>
  </si>
  <si>
    <t xml:space="preserve">                   </t>
  </si>
  <si>
    <t xml:space="preserve">    อื่นๆ</t>
  </si>
  <si>
    <t xml:space="preserve">      Others</t>
  </si>
  <si>
    <t>ดุลบริการและรายได้</t>
  </si>
  <si>
    <t>Services &amp; Income</t>
  </si>
  <si>
    <t xml:space="preserve">ดุลบัญชีเดินสะพัด </t>
  </si>
  <si>
    <t>Current account</t>
  </si>
  <si>
    <t>ดุลบัญชีเงินทุน</t>
  </si>
  <si>
    <t>Capital account</t>
  </si>
  <si>
    <t>ดุลบัญชีการเงิน</t>
  </si>
  <si>
    <t>Financial account</t>
  </si>
  <si>
    <t>รัฐบาล</t>
  </si>
  <si>
    <t>Government</t>
  </si>
  <si>
    <t>ธปท.</t>
  </si>
  <si>
    <t>Central Bank</t>
  </si>
  <si>
    <t xml:space="preserve">         (ธพ.) </t>
  </si>
  <si>
    <t>สถาบันการเงินที่รับฝากเงิน</t>
  </si>
  <si>
    <t>Other Depository Corporations (ODCs)</t>
  </si>
  <si>
    <t xml:space="preserve">             การเปลี่ยนแปลงด้านสินทรัพย์</t>
  </si>
  <si>
    <t>ภาคอื่นๆ</t>
  </si>
  <si>
    <t>Other Sectors</t>
  </si>
  <si>
    <t>ความคลาดเคลื่อนสุทธิ</t>
  </si>
  <si>
    <t>Errors and omissions</t>
  </si>
  <si>
    <t>ดุลการชำระเงิน</t>
  </si>
  <si>
    <t>Balance of payments</t>
  </si>
  <si>
    <t xml:space="preserve">หมายเหตุ :  ตัวเลขในวงเล็บคือ อัตราเพิ่มจากระยะเดียวกันปีก่อน    </t>
  </si>
  <si>
    <t xml:space="preserve">                    (Figures in parentheses represent percentage changes from the same period of the previous year.) </t>
  </si>
  <si>
    <t>โทร.0-2283-6280</t>
  </si>
  <si>
    <t>ที่มา :           กรมศุลกากรและธนาคารแห่งประเทศไทย</t>
  </si>
  <si>
    <t xml:space="preserve">                   (Custom Department and Bank of Thailand)</t>
  </si>
  <si>
    <t xml:space="preserve">     (Custom Department and Bank of Thailand)</t>
  </si>
  <si>
    <t>ตารางที่ 7.1 : ดุลการชำระเงิน</t>
  </si>
  <si>
    <t>Table 7.1 : Balance of Payments</t>
  </si>
  <si>
    <t>หน่วย : พันล้านบาท</t>
  </si>
  <si>
    <t>Unit : Billion Baht</t>
  </si>
  <si>
    <r>
      <t>2021</t>
    </r>
    <r>
      <rPr>
        <b/>
        <vertAlign val="superscript"/>
        <sz val="16"/>
        <rFont val="Angsana New"/>
        <family val="1"/>
      </rPr>
      <t xml:space="preserve"> p</t>
    </r>
  </si>
  <si>
    <r>
      <t>2022</t>
    </r>
    <r>
      <rPr>
        <b/>
        <vertAlign val="superscript"/>
        <sz val="16"/>
        <rFont val="Angsana New"/>
        <family val="1"/>
      </rPr>
      <t xml:space="preserve"> p</t>
    </r>
  </si>
  <si>
    <r>
      <t>2023</t>
    </r>
    <r>
      <rPr>
        <b/>
        <vertAlign val="superscript"/>
        <sz val="16"/>
        <rFont val="Angsana New"/>
        <family val="1"/>
      </rPr>
      <t xml:space="preserve"> p</t>
    </r>
  </si>
  <si>
    <t>Exports (F.O.B.)</t>
  </si>
  <si>
    <t>Imports (F.O.B.)</t>
  </si>
  <si>
    <t>ดุลบัญชีเดินสะพัด</t>
  </si>
  <si>
    <t>Financial Account</t>
  </si>
  <si>
    <t xml:space="preserve">ดุลการชำระเงิน </t>
  </si>
  <si>
    <t xml:space="preserve">หมายเหตุ : ตัวเลขในวงเล็บคือ อัตราเพิ่มจากระยะเดียวกันปีก่อน    </t>
  </si>
  <si>
    <t xml:space="preserve">                   (Figures in parentheses represent percentage changes from the same period of the previous year.) </t>
  </si>
  <si>
    <t>โทร. 0-2283-6280</t>
  </si>
  <si>
    <t>ที่มา :          ธนาคารแห่งประเทศไทย</t>
  </si>
  <si>
    <t xml:space="preserve">                   (Bank of Thailand)</t>
  </si>
  <si>
    <t>ตารางที่ 7.2 ดุลบัญชีการเงิน</t>
  </si>
  <si>
    <t>Table 7.2: Financial Account</t>
  </si>
  <si>
    <t>หน่วย : ล้านดอลลาล์ สรอ.</t>
  </si>
  <si>
    <t>Unit: Millon US$</t>
  </si>
  <si>
    <t> </t>
  </si>
  <si>
    <r>
      <t xml:space="preserve">2565 </t>
    </r>
    <r>
      <rPr>
        <b/>
        <vertAlign val="superscript"/>
        <sz val="18"/>
        <color rgb="FF000000"/>
        <rFont val="Angsana New"/>
        <family val="1"/>
      </rPr>
      <t>P</t>
    </r>
  </si>
  <si>
    <r>
      <t xml:space="preserve">2566 </t>
    </r>
    <r>
      <rPr>
        <b/>
        <vertAlign val="superscript"/>
        <sz val="18"/>
        <color rgb="FF000000"/>
        <rFont val="Angsana New"/>
        <family val="1"/>
      </rPr>
      <t>P</t>
    </r>
  </si>
  <si>
    <r>
      <t xml:space="preserve">2567 </t>
    </r>
    <r>
      <rPr>
        <b/>
        <vertAlign val="superscript"/>
        <sz val="18"/>
        <color rgb="FF000000"/>
        <rFont val="Angsana New"/>
        <family val="1"/>
      </rPr>
      <t>P</t>
    </r>
  </si>
  <si>
    <r>
      <t xml:space="preserve">2022 </t>
    </r>
    <r>
      <rPr>
        <b/>
        <vertAlign val="superscript"/>
        <sz val="18"/>
        <color rgb="FF000000"/>
        <rFont val="Angsana New"/>
        <family val="1"/>
      </rPr>
      <t>P</t>
    </r>
  </si>
  <si>
    <r>
      <t xml:space="preserve">2023 </t>
    </r>
    <r>
      <rPr>
        <b/>
        <vertAlign val="superscript"/>
        <sz val="18"/>
        <color rgb="FF000000"/>
        <rFont val="Angsana New"/>
        <family val="1"/>
      </rPr>
      <t>P</t>
    </r>
  </si>
  <si>
    <r>
      <t xml:space="preserve">2024 </t>
    </r>
    <r>
      <rPr>
        <b/>
        <vertAlign val="superscript"/>
        <sz val="18"/>
        <color rgb="FF000000"/>
        <rFont val="Angsana New"/>
        <family val="1"/>
      </rPr>
      <t>P</t>
    </r>
  </si>
  <si>
    <r>
      <t>Q4</t>
    </r>
    <r>
      <rPr>
        <vertAlign val="superscript"/>
        <sz val="17"/>
        <color rgb="FF000000"/>
        <rFont val="Angsana New"/>
        <family val="1"/>
      </rPr>
      <t>P</t>
    </r>
  </si>
  <si>
    <r>
      <t>Q1</t>
    </r>
    <r>
      <rPr>
        <vertAlign val="superscript"/>
        <sz val="17"/>
        <color rgb="FF000000"/>
        <rFont val="Angsana New"/>
        <family val="1"/>
      </rPr>
      <t>P</t>
    </r>
  </si>
  <si>
    <r>
      <t>Q2</t>
    </r>
    <r>
      <rPr>
        <vertAlign val="superscript"/>
        <sz val="17"/>
        <color rgb="FF000000"/>
        <rFont val="Angsana New"/>
        <family val="1"/>
      </rPr>
      <t>P</t>
    </r>
  </si>
  <si>
    <r>
      <t xml:space="preserve">ก.ค. </t>
    </r>
    <r>
      <rPr>
        <vertAlign val="superscript"/>
        <sz val="17"/>
        <color rgb="FF000000"/>
        <rFont val="Angsana New"/>
        <family val="1"/>
      </rPr>
      <t>P</t>
    </r>
  </si>
  <si>
    <r>
      <t xml:space="preserve">ส.ค. </t>
    </r>
    <r>
      <rPr>
        <vertAlign val="superscript"/>
        <sz val="17"/>
        <color rgb="FF000000"/>
        <rFont val="Angsana New"/>
        <family val="1"/>
      </rPr>
      <t>P</t>
    </r>
  </si>
  <si>
    <r>
      <t xml:space="preserve">ก.ย. </t>
    </r>
    <r>
      <rPr>
        <vertAlign val="superscript"/>
        <sz val="17"/>
        <color rgb="FF000000"/>
        <rFont val="Angsana New"/>
        <family val="1"/>
      </rPr>
      <t>P</t>
    </r>
  </si>
  <si>
    <t>General government</t>
  </si>
  <si>
    <t>ธนาคารกลาง</t>
  </si>
  <si>
    <t>Other depository corporations</t>
  </si>
  <si>
    <t>ภาคอื่น ๆ :</t>
  </si>
  <si>
    <t>Other sectors</t>
  </si>
  <si>
    <t xml:space="preserve">    การลงทุนโดยตรงจากต่างประเทศ </t>
  </si>
  <si>
    <t xml:space="preserve">  Foreign Direct Investment</t>
  </si>
  <si>
    <r>
      <t xml:space="preserve">        - </t>
    </r>
    <r>
      <rPr>
        <u/>
        <sz val="17"/>
        <color rgb="FF000000"/>
        <rFont val="Angsana New"/>
        <family val="1"/>
      </rPr>
      <t>ไม่รวม</t>
    </r>
    <r>
      <rPr>
        <sz val="17"/>
        <color rgb="FF000000"/>
        <rFont val="Angsana New"/>
        <family val="1"/>
      </rPr>
      <t>สินเชื่อการค้าและกำไรที่นำกลับมาลงทุน</t>
    </r>
  </si>
  <si>
    <r>
      <t xml:space="preserve">    - </t>
    </r>
    <r>
      <rPr>
        <u/>
        <sz val="17"/>
        <color rgb="FF000000"/>
        <rFont val="Angsana New"/>
        <family val="1"/>
      </rPr>
      <t xml:space="preserve">Exclude </t>
    </r>
    <r>
      <rPr>
        <sz val="17"/>
        <color rgb="FF000000"/>
        <rFont val="Angsana New"/>
        <family val="1"/>
      </rPr>
      <t>Trade credits and Reinvested earnings</t>
    </r>
  </si>
  <si>
    <r>
      <t xml:space="preserve">        - </t>
    </r>
    <r>
      <rPr>
        <u/>
        <sz val="17"/>
        <color rgb="FF000000"/>
        <rFont val="Angsana New"/>
        <family val="1"/>
      </rPr>
      <t>รวม</t>
    </r>
    <r>
      <rPr>
        <sz val="17"/>
        <color rgb="FF000000"/>
        <rFont val="Angsana New"/>
        <family val="1"/>
      </rPr>
      <t>สินเชื่อการค้าและกำไรที่นำกลับมาลงทุน</t>
    </r>
  </si>
  <si>
    <r>
      <t xml:space="preserve">    - </t>
    </r>
    <r>
      <rPr>
        <u/>
        <sz val="17"/>
        <color rgb="FF000000"/>
        <rFont val="Angsana New"/>
        <family val="1"/>
      </rPr>
      <t xml:space="preserve">Include </t>
    </r>
    <r>
      <rPr>
        <sz val="17"/>
        <color rgb="FF000000"/>
        <rFont val="Angsana New"/>
        <family val="1"/>
      </rPr>
      <t>Trade credits and Reinvested earnings</t>
    </r>
  </si>
  <si>
    <t xml:space="preserve">    การลงทุนโดยตรงของไทยในต่างประเทศ </t>
  </si>
  <si>
    <t xml:space="preserve">  Thai Direct Investment Abroad </t>
  </si>
  <si>
    <t xml:space="preserve">    การลงทุนในหลักทรัพย์ (สินทรัพย์)</t>
  </si>
  <si>
    <t>Portfolio investment (Assets)</t>
  </si>
  <si>
    <t xml:space="preserve">    การลงทุนในหลักทรัพย์ (หนี้สิน)</t>
  </si>
  <si>
    <t>Portfolio investment (Liabilities)</t>
  </si>
  <si>
    <t xml:space="preserve">    เงินสดและเงินฝากในต่างประเทศ</t>
  </si>
  <si>
    <t>Currency and deposits</t>
  </si>
  <si>
    <t xml:space="preserve">    เงินกู้ต่างประเทศ</t>
  </si>
  <si>
    <t>Loans</t>
  </si>
  <si>
    <t>โทร. 0-2283-5186</t>
  </si>
  <si>
    <t>JAN</t>
  </si>
  <si>
    <t>FEB</t>
  </si>
  <si>
    <t>MAR</t>
  </si>
  <si>
    <t>APR</t>
  </si>
  <si>
    <t>MAY</t>
  </si>
  <si>
    <t>JUN</t>
  </si>
  <si>
    <t>JUL</t>
  </si>
  <si>
    <t>AUG</t>
  </si>
  <si>
    <t>SEP</t>
  </si>
  <si>
    <t>OCT</t>
  </si>
  <si>
    <t>NOV</t>
  </si>
  <si>
    <t>DEC</t>
  </si>
  <si>
    <t>max</t>
  </si>
  <si>
    <t>min</t>
  </si>
  <si>
    <t>มูลค่าสินค้าออก  Export</t>
  </si>
  <si>
    <t>มูลค่าสินค้าเข้า  Import</t>
  </si>
  <si>
    <t xml:space="preserve">สินค้าออก  Export </t>
  </si>
  <si>
    <t>สินค้าเข้า   Import</t>
  </si>
  <si>
    <t>ดุลบัญชีเดินสะพัด Current account</t>
  </si>
  <si>
    <t>ดุลการชำระเงิน Balance of payments</t>
  </si>
  <si>
    <t xml:space="preserve">     ภาวะการค้าและดุลการชำระเงิน</t>
  </si>
  <si>
    <t>External Trade and Balance of Payments</t>
  </si>
  <si>
    <t xml:space="preserve">ตารางที่ 8 เงินสำรองระหว่างประเทศ </t>
  </si>
  <si>
    <t xml:space="preserve">Table 8 International Reserves </t>
  </si>
  <si>
    <t>ธนาคารแห่งประเทศไทย</t>
  </si>
  <si>
    <t>Monetary Authorities</t>
  </si>
  <si>
    <t>ทองคำ</t>
  </si>
  <si>
    <t xml:space="preserve">   Gold</t>
  </si>
  <si>
    <t>สิทธิพิเศษถอนเงิน</t>
  </si>
  <si>
    <t xml:space="preserve">   SDRs</t>
  </si>
  <si>
    <t>สินทรัพย์ส่งสมทบกองทุนการเงินระหว่างประเทศ</t>
  </si>
  <si>
    <t xml:space="preserve">   Reserve position in the IMF</t>
  </si>
  <si>
    <t>สินทรัพย์ต่างประเทศ</t>
  </si>
  <si>
    <t xml:space="preserve">   Foreign currency reserves</t>
  </si>
  <si>
    <t>รวม</t>
  </si>
  <si>
    <t>Total</t>
  </si>
  <si>
    <t xml:space="preserve">หมายเหตุ :   ตั้งแต่เดือนเมษายน 2543 เป็นต้นไป  ทุกรายการปรับมูลค่าตามราคาตลาด </t>
  </si>
  <si>
    <t xml:space="preserve">                          (Mark to market basis since April 2000)</t>
  </si>
  <si>
    <t>ที่มา :              ธนาคารแห่งประเทศไทย</t>
  </si>
  <si>
    <t xml:space="preserve">                        (Bank of Thailand)</t>
  </si>
  <si>
    <t>ตารางที่ 9 : หนี้ต่างประเทศ</t>
  </si>
  <si>
    <t xml:space="preserve">Table 9 : External Debt </t>
  </si>
  <si>
    <t xml:space="preserve"> หน่วย : ล้านดอลลาร์ สรอ.</t>
  </si>
  <si>
    <t>ไตรมาสที่ 4</t>
  </si>
  <si>
    <t>Unit : Million US $</t>
  </si>
  <si>
    <t>2563p</t>
  </si>
  <si>
    <t>2565p</t>
  </si>
  <si>
    <t>2566p</t>
  </si>
  <si>
    <r>
      <t>2566</t>
    </r>
    <r>
      <rPr>
        <b/>
        <vertAlign val="superscript"/>
        <sz val="14"/>
        <rFont val="Angsana New"/>
        <family val="1"/>
      </rPr>
      <t>p</t>
    </r>
  </si>
  <si>
    <r>
      <t>2567</t>
    </r>
    <r>
      <rPr>
        <b/>
        <vertAlign val="superscript"/>
        <sz val="14"/>
        <rFont val="Angsana New"/>
        <family val="1"/>
      </rPr>
      <t>p</t>
    </r>
  </si>
  <si>
    <t>2020p</t>
  </si>
  <si>
    <t>2022p</t>
  </si>
  <si>
    <t>2023p</t>
  </si>
  <si>
    <r>
      <t>2023</t>
    </r>
    <r>
      <rPr>
        <vertAlign val="superscript"/>
        <sz val="14"/>
        <rFont val="Angsana New"/>
        <family val="1"/>
      </rPr>
      <t>p</t>
    </r>
  </si>
  <si>
    <r>
      <t>2024</t>
    </r>
    <r>
      <rPr>
        <vertAlign val="superscript"/>
        <sz val="14"/>
        <rFont val="Angsana New"/>
        <family val="1"/>
      </rPr>
      <t>p</t>
    </r>
  </si>
  <si>
    <t>ไตรมาสที่ 1</t>
  </si>
  <si>
    <t>ไตรมาสที่ 2</t>
  </si>
  <si>
    <t>ไตรมาสที่ 3</t>
  </si>
  <si>
    <t>ไตรมาสที่4</t>
  </si>
  <si>
    <t>ไตรมาสที่1</t>
  </si>
  <si>
    <t>ไตรมาสที่2</t>
  </si>
  <si>
    <t>Q1</t>
  </si>
  <si>
    <t>Q2</t>
  </si>
  <si>
    <t>Q3</t>
  </si>
  <si>
    <t>Q4</t>
  </si>
  <si>
    <t>ยอดคงค้าง (ณ สิ้นเดือน)</t>
  </si>
  <si>
    <t>Total Debt Outstanding (End of Period)</t>
  </si>
  <si>
    <r>
      <t xml:space="preserve">รัฐบาลโดยตรง </t>
    </r>
    <r>
      <rPr>
        <b/>
        <vertAlign val="superscript"/>
        <sz val="14"/>
        <rFont val="Angsana New"/>
        <family val="1"/>
      </rPr>
      <t>1/</t>
    </r>
  </si>
  <si>
    <t>General Government Sector 1/</t>
  </si>
  <si>
    <t>ระยะยาว</t>
  </si>
  <si>
    <t>Long-term</t>
  </si>
  <si>
    <r>
      <t xml:space="preserve">ระยะสั้น </t>
    </r>
    <r>
      <rPr>
        <vertAlign val="superscript"/>
        <sz val="14"/>
        <rFont val="Angsana New"/>
        <family val="1"/>
      </rPr>
      <t>2/</t>
    </r>
  </si>
  <si>
    <t>Short-term 2/</t>
  </si>
  <si>
    <r>
      <t xml:space="preserve">ธนาคารแห่งประเทศไทย </t>
    </r>
    <r>
      <rPr>
        <b/>
        <vertAlign val="superscript"/>
        <sz val="14"/>
        <rFont val="Angsana New"/>
        <family val="1"/>
      </rPr>
      <t>1/ 6/</t>
    </r>
  </si>
  <si>
    <t>Central Bank 1/ 6/</t>
  </si>
  <si>
    <r>
      <t xml:space="preserve">ระยะยาว  </t>
    </r>
    <r>
      <rPr>
        <vertAlign val="superscript"/>
        <sz val="14"/>
        <rFont val="Angsana New"/>
        <family val="1"/>
      </rPr>
      <t>7/</t>
    </r>
  </si>
  <si>
    <t>Long-term 7/</t>
  </si>
  <si>
    <t xml:space="preserve">สถาบันการเงินที่ประกอบธุรกิจรับฝากเงิน </t>
  </si>
  <si>
    <t>Other Depository Corporations</t>
  </si>
  <si>
    <t xml:space="preserve">Long-term </t>
  </si>
  <si>
    <r>
      <t xml:space="preserve">ภาคอื่น ๆ </t>
    </r>
    <r>
      <rPr>
        <b/>
        <vertAlign val="superscript"/>
        <sz val="14"/>
        <rFont val="Angsana New"/>
        <family val="1"/>
      </rPr>
      <t>3/ 4/ 5/</t>
    </r>
  </si>
  <si>
    <t>Other sectors 3/ 4/ 5/</t>
  </si>
  <si>
    <t>สถาบันที่ไม่รับฝากเงิน</t>
  </si>
  <si>
    <t>Other Financial Corporations</t>
  </si>
  <si>
    <t xml:space="preserve">ธุรกิจที่มิใช่สถาบันการเงิน ครัวเรือน และองค์กรที่ไม่แสวงหากำไร </t>
  </si>
  <si>
    <t xml:space="preserve">Nonfinancial corporations, households and NPISHs </t>
  </si>
  <si>
    <t>รวมหนี้ต่างประเทศ</t>
  </si>
  <si>
    <t>Total External Debt</t>
  </si>
  <si>
    <t xml:space="preserve">หมายเหตุ : 1/ ไม่รวมพันธบัตรที่ออกในต่างประเทศซึ่งถือโดยผู้มีถิ่นที่อยู่ในประเทศ </t>
  </si>
  <si>
    <t>ส่วนสถิติภาคต่างประเทศ</t>
  </si>
  <si>
    <t xml:space="preserve">                        (Excludes debt securities issued abroad and held by residents).</t>
  </si>
  <si>
    <t>โทร. 0-2283-5946</t>
  </si>
  <si>
    <t xml:space="preserve">                   2/ มีอายุการชำระหนี้ 1 ปี หรือน้อยกว่า    </t>
  </si>
  <si>
    <t xml:space="preserve">                       (Comprises debt with original maturity of 1 year or less).</t>
  </si>
  <si>
    <t xml:space="preserve">                   3/ ตั้งแต่ปี 2541 ในส่วนของภาคธุรกิจที่มิใช่ธนาคาร ใช้ข้อมูลจากผลสำรวจหนี้ต่างประเทศ</t>
  </si>
  <si>
    <t xml:space="preserve">                       (Non-bank debt is based on BOT's external debt survey result as of end-1998).</t>
  </si>
  <si>
    <t xml:space="preserve">                   4/ ข้อมูลหนี้ต่างประเทศจะเผยแพร่เป็นรายไตรมาสเท่านั้น  ยกเว้นช่วงที่ผลการสำรวจในไตรมาสถัดไปยังไม่แล้วเสร็จ จะรายงานเป็นรายเดือน                                                                              </t>
  </si>
  <si>
    <t xml:space="preserve">                       โดยใช้ข้อมูลสำรวจ ณ สิ้นไตรมาสก่อนบวกด้วยข้อมูลจากรายงานการซื้อขายเงินตราต่างประเทศ </t>
  </si>
  <si>
    <t xml:space="preserve">                       (Debt statistics released are quarterly series.  In the case where quarterly survey result is not yet finalized, monthly debt series are estimated   </t>
  </si>
  <si>
    <t xml:space="preserve">                        by applying ITRS's flow data with survey result of the previous quarter.)</t>
  </si>
  <si>
    <t xml:space="preserve">                   5/ ย้ายหนี้ต่างประเทศในส่วนของสถาบันการเงินที่ถูกปิดจากธุรกิจที่มิใช่ธนาคารเป็นหนี้ของกองทุนเพื่อการฟื้นฟูและพัฒนาระบบสถาบันการเงิน ภายใต้หนี้ภาครัฐบาล ตั้งแต่สิ้นปี 2541 และมีการปรับตามการเปลี่ยนมือของผู้ถือตั๋ว</t>
  </si>
  <si>
    <t xml:space="preserve">                    (Starting December 1998, debt of the suspended financial institutions has been removed from non-bank sector and reclassified as FIDF's debt, which is part of state enterprises.  The figure has regularly been adjusted to keep track of existing nonresident holders.).</t>
  </si>
  <si>
    <t>6/ รวมการถือครองพันธบัตรธปท. โดยผู้มีถิ่นที่อยู่ในต่างประเทศ</t>
  </si>
  <si>
    <t xml:space="preserve"> (Include investment in BOT bond by nonresidents)</t>
  </si>
  <si>
    <t xml:space="preserve">                 7/ รวมสิทธิพิเศษการถอนเงินจากกองทุนการเงินระหว่างประเทศ</t>
  </si>
  <si>
    <t>(Include SDR Allocations)</t>
  </si>
  <si>
    <t>ที่มา :             กระทรวงการคลังและธนาคารแห่งประเทศไทย</t>
  </si>
  <si>
    <t xml:space="preserve">                      (Ministry of Finance and Bank of Thailand)</t>
  </si>
  <si>
    <t>ตารางที่10 : ราคาสินค้าโภคภัณฑ์ที่สำคัญในประเทศและในตลาดโลก */</t>
  </si>
  <si>
    <t>Table 10 : Domestic and World Prices of Certain Commodities</t>
  </si>
  <si>
    <t>ในประเทศ : บาท/ตัน (นอกจากระบุ)</t>
  </si>
  <si>
    <t xml:space="preserve">ตั้งแต่ ม.ค. </t>
  </si>
  <si>
    <t>Domestic : Baht/ton (or as stated)</t>
  </si>
  <si>
    <t xml:space="preserve"> ตลาดส่งออกและตลาดโลก : ดอลลาร์ สรอ./ตัน</t>
  </si>
  <si>
    <t>Export and World markets : US$/ton</t>
  </si>
  <si>
    <t>from Jan.</t>
  </si>
  <si>
    <t>ตลาดในประเทศ</t>
  </si>
  <si>
    <t>ราคาที่เกษตรกรขายได้</t>
  </si>
  <si>
    <t>Domestic Farm Prices</t>
  </si>
  <si>
    <r>
      <t xml:space="preserve">     ดัชนีราคาสินค้าเกษตรรวม </t>
    </r>
    <r>
      <rPr>
        <vertAlign val="superscript"/>
        <sz val="16"/>
        <rFont val="Angsana New"/>
        <family val="1"/>
      </rPr>
      <t>1/</t>
    </r>
    <r>
      <rPr>
        <sz val="16"/>
        <rFont val="Angsana New"/>
        <family val="1"/>
        <charset val="222"/>
      </rPr>
      <t>(2548 = 100)</t>
    </r>
  </si>
  <si>
    <t>Farm price index1/ (2005= 100)</t>
  </si>
  <si>
    <r>
      <t xml:space="preserve">     ดัชนีราคาพืชผล </t>
    </r>
    <r>
      <rPr>
        <vertAlign val="superscript"/>
        <sz val="16"/>
        <rFont val="Angsana New"/>
        <family val="1"/>
      </rPr>
      <t>2/</t>
    </r>
    <r>
      <rPr>
        <sz val="16"/>
        <rFont val="Angsana New"/>
        <family val="1"/>
        <charset val="222"/>
      </rPr>
      <t xml:space="preserve"> (2548= 100)</t>
    </r>
  </si>
  <si>
    <t xml:space="preserve"> Crop price index 2/ (2005 = 100)</t>
  </si>
  <si>
    <t xml:space="preserve">     ข้าวเปลีอกเจ้าหอมมะลิ</t>
  </si>
  <si>
    <t xml:space="preserve">  Thai jasmine rice </t>
  </si>
  <si>
    <t xml:space="preserve">     ข้าวเปลือกเจ้าความชื่น 15%</t>
  </si>
  <si>
    <t xml:space="preserve">   Non-Glutinous paddy </t>
  </si>
  <si>
    <t xml:space="preserve">     ยางแผ่นดิบชั้น 3</t>
  </si>
  <si>
    <t xml:space="preserve">   Rubber , third grade</t>
  </si>
  <si>
    <t xml:space="preserve">     ข้าวโพด</t>
  </si>
  <si>
    <t xml:space="preserve">   Maize</t>
  </si>
  <si>
    <t xml:space="preserve">     มันสำปะหลัง</t>
  </si>
  <si>
    <t xml:space="preserve">   Cassava roots</t>
  </si>
  <si>
    <t>ที่มา  : สำนักงานเศรษฐกิจการเกษตร กระทรวงเกษตร และสหกรณ์</t>
  </si>
  <si>
    <t xml:space="preserve">            (Office of Agricultural Economics , Ministry of Agriculture and Cooperatives  )  </t>
  </si>
  <si>
    <t>ตารางที่10 : ราคาสินค้าโภคภัณฑ์ที่สำคัญในประเทศและในตลาดโลก (ต่อ)</t>
  </si>
  <si>
    <t>Table 10 : Domestic and World Prices of Certain Commodities (Cont.)</t>
  </si>
  <si>
    <t>ตลาดขายส่ง</t>
  </si>
  <si>
    <t>Domestic Wholesale Prices</t>
  </si>
  <si>
    <t>ข้าวหอม 100% ชั้น 2</t>
  </si>
  <si>
    <t>Thai jasmine rice 100% , second grade : Bangkok</t>
  </si>
  <si>
    <t xml:space="preserve">     ข้าวสาร 100% ชั้น 2  : กรุงเทพฯ</t>
  </si>
  <si>
    <t xml:space="preserve">   Rice 100% , second grade : Bangkok</t>
  </si>
  <si>
    <t xml:space="preserve">     ยางแผ่นรมควันชั้น 3 : ราคา FOB หาดใหญ่       </t>
  </si>
  <si>
    <t xml:space="preserve">   Rubber , third grade : FOB prices at Hat Yai</t>
  </si>
  <si>
    <t xml:space="preserve">     ข้าวโพด                  : กรุงเทพฯ     </t>
  </si>
  <si>
    <t xml:space="preserve">   Maize : Bangkok</t>
  </si>
  <si>
    <t xml:space="preserve">    น้ำตาลทรายดิบ</t>
  </si>
  <si>
    <t xml:space="preserve">   Raw sugar</t>
  </si>
  <si>
    <t xml:space="preserve">    แป้งมัน</t>
  </si>
  <si>
    <t xml:space="preserve">   Tapioca flour</t>
  </si>
  <si>
    <t xml:space="preserve">ที่มา     : กรมการค้าภายใน  กระทรวงพาณิชย์ , สถาบันวิจัยยาง  </t>
  </si>
  <si>
    <t xml:space="preserve">             ( Department of Internal Trade, Ministry of Commerce, Rubber Research Institute)  </t>
  </si>
  <si>
    <t>ตลาดส่งออก</t>
  </si>
  <si>
    <t>Export Prices</t>
  </si>
  <si>
    <t xml:space="preserve">   ข้าวสาร</t>
  </si>
  <si>
    <t xml:space="preserve">   Rice</t>
  </si>
  <si>
    <t xml:space="preserve">   ยางพารา </t>
  </si>
  <si>
    <t xml:space="preserve">   Rubber </t>
  </si>
  <si>
    <t xml:space="preserve">   ข้าวโพด</t>
  </si>
  <si>
    <t xml:space="preserve">   ผลิตภัณฑ์มันสำปะหลัง </t>
  </si>
  <si>
    <t xml:space="preserve">   Tapioca products</t>
  </si>
  <si>
    <t xml:space="preserve">   น้ำตาล</t>
  </si>
  <si>
    <t xml:space="preserve">   Sugar</t>
  </si>
  <si>
    <t xml:space="preserve">ที่มา     : กรมศุลกากร, สมาคมพ่อค้าข้าวโพดและพืชพันธุ์ไทย, ผู้ส่งออกน้ำตาล </t>
  </si>
  <si>
    <t xml:space="preserve">             (Customs Department ,The Thai Maize and Produce Trader Association,Sugar Exportor)</t>
  </si>
  <si>
    <t>ตลาดโลก</t>
  </si>
  <si>
    <t xml:space="preserve"> World Market</t>
  </si>
  <si>
    <r>
      <t xml:space="preserve">   ดัชนีราคาสินค้าเกษตรโลก </t>
    </r>
    <r>
      <rPr>
        <vertAlign val="superscript"/>
        <sz val="16"/>
        <rFont val="Angsana New"/>
        <family val="1"/>
      </rPr>
      <t>3/</t>
    </r>
    <r>
      <rPr>
        <sz val="16"/>
        <rFont val="Angsana New"/>
        <family val="1"/>
        <charset val="222"/>
      </rPr>
      <t xml:space="preserve"> (2538 = 100)</t>
    </r>
  </si>
  <si>
    <t>…</t>
  </si>
  <si>
    <r>
      <t xml:space="preserve">   World agricultural price index </t>
    </r>
    <r>
      <rPr>
        <vertAlign val="superscript"/>
        <sz val="16"/>
        <rFont val="Angsana New"/>
        <family val="1"/>
        <charset val="222"/>
      </rPr>
      <t>4/ 5/</t>
    </r>
    <r>
      <rPr>
        <sz val="16"/>
        <rFont val="Angsana New"/>
        <family val="1"/>
        <charset val="222"/>
      </rPr>
      <t>(1995=100)</t>
    </r>
  </si>
  <si>
    <t xml:space="preserve">   ข้าวสาร 100% ชั้น 2   : กรุงเทพฯ</t>
  </si>
  <si>
    <r>
      <t xml:space="preserve">   ข้าวโพด</t>
    </r>
    <r>
      <rPr>
        <vertAlign val="superscript"/>
        <sz val="16"/>
        <rFont val="Angsana New"/>
        <family val="1"/>
      </rPr>
      <t>4/</t>
    </r>
    <r>
      <rPr>
        <sz val="16"/>
        <rFont val="Angsana New"/>
        <family val="1"/>
        <charset val="222"/>
      </rPr>
      <t xml:space="preserve">                  </t>
    </r>
  </si>
  <si>
    <t xml:space="preserve">   Maize </t>
  </si>
  <si>
    <t xml:space="preserve">   แป้งมันสำปะหลัง     : FOB (ดอลลาร์สรอ./ตัน)</t>
  </si>
  <si>
    <t xml:space="preserve">   Tapioca flour : FOB  (US$/ton)</t>
  </si>
  <si>
    <t xml:space="preserve">   น้ำตาล                      : นิวยอร์ก (เซนต์ สรอ./ปอนด์)</t>
  </si>
  <si>
    <t xml:space="preserve">   Sugar : New York (U.S.cent/lb.)</t>
  </si>
  <si>
    <t>ที่มา       :  ธนาคารแห่งประเทศไทย, สภาหอการค้าแห่งประเทศไทย, สมาคมการค้ามันสำปะหลังไทย, รอยเตอร์, ไอเอ็มเอฟ, ธนาคารโลก</t>
  </si>
  <si>
    <t xml:space="preserve">                (Bank of Thailand, Board of Trade of Thailand, The Thai Tapioca Trade Association, Reuters, IMF, World bank)</t>
  </si>
  <si>
    <r>
      <t xml:space="preserve">   กากถั่วเหลือง</t>
    </r>
    <r>
      <rPr>
        <vertAlign val="superscript"/>
        <sz val="16"/>
        <rFont val="Angsana New"/>
        <family val="1"/>
      </rPr>
      <t>5/</t>
    </r>
    <r>
      <rPr>
        <sz val="16"/>
        <rFont val="Angsana New"/>
        <family val="1"/>
        <charset val="222"/>
      </rPr>
      <t xml:space="preserve"> : ชิคาโก</t>
    </r>
  </si>
  <si>
    <t xml:space="preserve">   Soybean meal : Chicago</t>
  </si>
  <si>
    <t>หมายเหตุ  : ตัวเลขในวงเล็บเป็นอัตราเพิ่มร้อยละจากระยะเดียวกันในปีก่อน</t>
  </si>
  <si>
    <t xml:space="preserve">                  (Figures in parentheses represent percentage changes from the same period of the previous year.)</t>
  </si>
  <si>
    <t>โทร. 0-2356-7608</t>
  </si>
  <si>
    <t xml:space="preserve">                 1/ ประกอบด้วยดัชนีราคาหมวดพืชผล ปศุสัตว์  และสัตว์น้ำ </t>
  </si>
  <si>
    <t xml:space="preserve">                 (Performing from three indices such as crop, livestock,  and fishery  price indexes.)</t>
  </si>
  <si>
    <t xml:space="preserve">                 2/ ประกอบด้วยพืชผล 31 ชนิด (Comprising  31 crops.) </t>
  </si>
  <si>
    <t xml:space="preserve">                3/  ประกอบด้วย ข้าว กุ้ง ยาง น้ำตาล มัน ข้าวโพด กาแฟ ถั่วเหลือง ปาล์มน้ำมัน ยาสูบ ฝ้าย และข้าวฟ่าง </t>
  </si>
  <si>
    <t xml:space="preserve">                (Comprising rice, shrimp, rubber, sugar, cassava, maize, coffee, soybeans, palm, tobacco, cotton and sorghum.)</t>
  </si>
  <si>
    <t xml:space="preserve">                4/ก่อนปี 2555 ราคาข้าวโพด รายเดือน และเฉลี่ยรายปีใช้ข้อมูลจาก Reuters</t>
  </si>
  <si>
    <t xml:space="preserve">               (Prior to 2012, monthly and annual average of corn prices are from Reuters)</t>
  </si>
  <si>
    <t xml:space="preserve">                   ตั้งแต่ปี  2555  ราคาข้าวโพด รายเดือน และเฉลี่ยรายปีใช้ข้อมูลจาก CME Group (Chicago Mercantile Exchange)</t>
  </si>
  <si>
    <t xml:space="preserve">              (Since 2012, monthly and annual average of corn prices are from CME (Chicago Mercantile Exchange.)</t>
  </si>
  <si>
    <t xml:space="preserve">               5/ก่อนปี  2555  ราคากากถั่วเหลือง รายเดือน และเฉลี่ยรายปีใช้ข้อมูลจาก Reuters</t>
  </si>
  <si>
    <t xml:space="preserve">               (Prior to 2012,monthly and annual average of Soybean meal prices are from Reuters)</t>
  </si>
  <si>
    <t xml:space="preserve">                 ตั้งแต่ปี   2555  ราคากากถั่วเหลือง รายเดือน และเฉลี่ยรายปีใช้ข้อมูลจาก CME Group (Chicago Mercantile Exchange)</t>
  </si>
  <si>
    <t xml:space="preserve">                (Since 2012, monthly and annual average of Soybean meal prices are from CME (Chicago Mercantile Exchange).</t>
  </si>
  <si>
    <t>MIN</t>
  </si>
  <si>
    <t>MAX</t>
  </si>
  <si>
    <t>สินค้าเกษตรโลก(2538 = 100)</t>
  </si>
  <si>
    <t>ตลาดท้องถิ่น</t>
  </si>
  <si>
    <t>ข้าว 100% ชั้น 2 ตลาดขายส่ง</t>
  </si>
  <si>
    <t xml:space="preserve"> ท้องถิ่น</t>
  </si>
  <si>
    <t>ราคาข้าวโพดขายส่ง (Baht:Ton)</t>
  </si>
  <si>
    <t>ข้าวโพดส่งออก FOB (US$:TON)</t>
  </si>
  <si>
    <t>ราคายาง FOB หาดใหญ่ (Baht:Ton)</t>
  </si>
  <si>
    <t>ราคายางพาราส่งออก (US$:TON)</t>
  </si>
  <si>
    <t xml:space="preserve">       ความเคลื่อนไหวของราคาสินค้าเกษตรที่สำคัญ</t>
  </si>
  <si>
    <t xml:space="preserve">     Major Commodity Price Movements</t>
  </si>
  <si>
    <t xml:space="preserve">     </t>
  </si>
  <si>
    <t>ราคาขายส่งตลาดกรุงเทพฯ  Wholesale price Bangkok market</t>
  </si>
  <si>
    <t>ราคาส่งออก</t>
  </si>
  <si>
    <t>ตารางที่ 11 : อัตราเพิ่มของระดับราคา</t>
  </si>
  <si>
    <t>Table 11 : Change in Price Level</t>
  </si>
  <si>
    <t>Unit : percent</t>
  </si>
  <si>
    <t>จากเดือนก่อนหน้า</t>
  </si>
  <si>
    <t>เฉลี่ยเคลื่อนที่ถอยหลัง</t>
  </si>
  <si>
    <t>From the</t>
  </si>
  <si>
    <t>12 เดือน</t>
  </si>
  <si>
    <t>previous month</t>
  </si>
  <si>
    <t>เทียบกับ</t>
  </si>
  <si>
    <t>12- Month</t>
  </si>
  <si>
    <t>Compared</t>
  </si>
  <si>
    <t>moving average</t>
  </si>
  <si>
    <t>with</t>
  </si>
  <si>
    <t>ended</t>
  </si>
  <si>
    <r>
      <t>ดัชนีราคาผู้บริโภคทั้งประเทศ</t>
    </r>
    <r>
      <rPr>
        <sz val="16"/>
        <rFont val="Angsana New"/>
        <family val="1"/>
      </rPr>
      <t xml:space="preserve"> </t>
    </r>
    <r>
      <rPr>
        <vertAlign val="superscript"/>
        <sz val="16"/>
        <rFont val="Angsana New"/>
        <family val="1"/>
      </rPr>
      <t>1/</t>
    </r>
  </si>
  <si>
    <r>
      <t>Consumer price index</t>
    </r>
    <r>
      <rPr>
        <vertAlign val="superscript"/>
        <sz val="16"/>
        <rFont val="Angsana New"/>
        <family val="1"/>
      </rPr>
      <t>1/</t>
    </r>
    <r>
      <rPr>
        <sz val="16"/>
        <rFont val="Angsana New"/>
        <family val="1"/>
      </rPr>
      <t xml:space="preserve"> (Whole Kingdom)</t>
    </r>
  </si>
  <si>
    <t xml:space="preserve"> อาหาร</t>
  </si>
  <si>
    <t xml:space="preserve">   Food</t>
  </si>
  <si>
    <t xml:space="preserve"> อื่น ๆ มิใช่อาหาร</t>
  </si>
  <si>
    <t xml:space="preserve">   Non-food</t>
  </si>
  <si>
    <r>
      <t>ดัชนีราคาผู้บริโภคกรุงเทพฯ</t>
    </r>
    <r>
      <rPr>
        <sz val="16"/>
        <rFont val="Angsana New"/>
        <family val="1"/>
      </rPr>
      <t xml:space="preserve"> </t>
    </r>
    <r>
      <rPr>
        <vertAlign val="superscript"/>
        <sz val="16"/>
        <rFont val="Angsana New"/>
        <family val="1"/>
      </rPr>
      <t>1/</t>
    </r>
  </si>
  <si>
    <r>
      <t>Consumer price index</t>
    </r>
    <r>
      <rPr>
        <vertAlign val="superscript"/>
        <sz val="16"/>
        <rFont val="Angsana New"/>
        <family val="1"/>
      </rPr>
      <t>1/</t>
    </r>
    <r>
      <rPr>
        <sz val="16"/>
        <rFont val="Angsana New"/>
        <family val="1"/>
      </rPr>
      <t xml:space="preserve"> (Bangkok)</t>
    </r>
  </si>
  <si>
    <r>
      <t xml:space="preserve">ดัชนีราคาผู้ผลิต  </t>
    </r>
    <r>
      <rPr>
        <b/>
        <vertAlign val="superscript"/>
        <sz val="16"/>
        <rFont val="Angsana New"/>
        <family val="1"/>
      </rPr>
      <t>2</t>
    </r>
    <r>
      <rPr>
        <vertAlign val="superscript"/>
        <sz val="16"/>
        <rFont val="Angsana New"/>
        <family val="1"/>
      </rPr>
      <t>/</t>
    </r>
  </si>
  <si>
    <r>
      <t>Producer price index</t>
    </r>
    <r>
      <rPr>
        <vertAlign val="superscript"/>
        <sz val="16"/>
        <rFont val="Angsana New"/>
        <family val="1"/>
      </rPr>
      <t>2/</t>
    </r>
  </si>
  <si>
    <r>
      <t xml:space="preserve">ก. ดัชนีราคาผู้ผลิตจำแนกตามกิจกรรมการผลิต  </t>
    </r>
    <r>
      <rPr>
        <b/>
        <vertAlign val="superscript"/>
        <sz val="16"/>
        <rFont val="Angsana New"/>
        <family val="1"/>
      </rPr>
      <t>3/</t>
    </r>
  </si>
  <si>
    <r>
      <t xml:space="preserve">a. Producer price index classified by activities </t>
    </r>
    <r>
      <rPr>
        <b/>
        <vertAlign val="superscript"/>
        <sz val="16"/>
        <rFont val="Angsana New"/>
        <family val="1"/>
      </rPr>
      <t>3/</t>
    </r>
  </si>
  <si>
    <t>(-0.8)</t>
  </si>
  <si>
    <t xml:space="preserve">    ผลผลิตเกษตรกรรม</t>
  </si>
  <si>
    <t xml:space="preserve">      Agricultural products </t>
  </si>
  <si>
    <t xml:space="preserve">      ผลผลิตการเกษตร</t>
  </si>
  <si>
    <t xml:space="preserve">         Crops products</t>
  </si>
  <si>
    <t xml:space="preserve">      ผลิตภัณฑ์จากการประมง</t>
  </si>
  <si>
    <t xml:space="preserve">         Fish and other fishing products</t>
  </si>
  <si>
    <t xml:space="preserve">   ผลิตภัณฑ์จากเหมือง</t>
  </si>
  <si>
    <t xml:space="preserve">      Mining products</t>
  </si>
  <si>
    <t xml:space="preserve">   ผลิตภัณฑ์อุตสาหกรรม</t>
  </si>
  <si>
    <t xml:space="preserve">      Manufactured products</t>
  </si>
  <si>
    <t>ตารางที่ 11 : อัตราเพิ่มของระดับราคา (ต่อ)</t>
  </si>
  <si>
    <t>Table 11 :  Change in Price Level (Cont.)</t>
  </si>
  <si>
    <r>
      <t xml:space="preserve">ข. ดัชนีราคาผู้ผลิตจำแนกตามขั้นตอนการผลิต </t>
    </r>
    <r>
      <rPr>
        <b/>
        <vertAlign val="superscript"/>
        <sz val="16"/>
        <rFont val="Angsana New"/>
        <family val="1"/>
      </rPr>
      <t>3/</t>
    </r>
  </si>
  <si>
    <r>
      <t xml:space="preserve">b.Producer price index  by stage of processing </t>
    </r>
    <r>
      <rPr>
        <b/>
        <vertAlign val="superscript"/>
        <sz val="16"/>
        <rFont val="Angsana New"/>
        <family val="1"/>
      </rPr>
      <t>3/</t>
    </r>
  </si>
  <si>
    <t xml:space="preserve">   สินค้าสำเร็จรูป</t>
  </si>
  <si>
    <t xml:space="preserve">      Finished goods</t>
  </si>
  <si>
    <t xml:space="preserve">   สินค้าแปรรูป</t>
  </si>
  <si>
    <t xml:space="preserve">      Intermediate goods</t>
  </si>
  <si>
    <t xml:space="preserve">   วัตถุดิบ</t>
  </si>
  <si>
    <t xml:space="preserve">      Raw materials</t>
  </si>
  <si>
    <r>
      <t>ดัชนีราคาผู้บริโภคพื้นฐาน</t>
    </r>
    <r>
      <rPr>
        <sz val="16"/>
        <rFont val="Angsana New"/>
        <family val="1"/>
        <charset val="222"/>
      </rPr>
      <t xml:space="preserve"> </t>
    </r>
    <r>
      <rPr>
        <vertAlign val="superscript"/>
        <sz val="16"/>
        <rFont val="Angsana New"/>
        <family val="1"/>
        <charset val="222"/>
      </rPr>
      <t>4/</t>
    </r>
  </si>
  <si>
    <r>
      <t xml:space="preserve">Core consumer price index  </t>
    </r>
    <r>
      <rPr>
        <vertAlign val="superscript"/>
        <sz val="16"/>
        <rFont val="Angsana New"/>
        <family val="1"/>
        <charset val="222"/>
      </rPr>
      <t>4/</t>
    </r>
  </si>
  <si>
    <t>หมายเหตุ : ตัวเลขในวงเล็บที่ปรากฏในข้อมูลเฉลี่ยทั้งปีเป็นอัตราเพิ่มของเดือนธันวาคมเทียบกับเดือนธันวาคมปีก่อน ส่วนที่ปรากฏในข้อมูลรายเดือนเป็นอัตราเพิ่ม
              เทียบกับเดือนเดียวกันปีก่อน</t>
  </si>
  <si>
    <t xml:space="preserve">               (Figures in parentheses represent percentage changes from the same period of the previous year except those shown in the yearly column which represent year-end percentage changes.)</t>
  </si>
  <si>
    <t>0-2283-5997</t>
  </si>
  <si>
    <t xml:space="preserve">               1/ สำนักดัชนีเศรษฐกิจการค้า กระทรวงพาณิชย์ ได้จัดทำดัชนีราคาผู้บริโภคชุดใหม่โดยใช้ปี 2554 เป็นปีฐานแทนชุดเดิมที่ใช้ปี 2550 เป็นปีฐาน ตั้งแต่เดือนมกราคม 2556</t>
  </si>
  <si>
    <t xml:space="preserve">               (Bureau of Trade and Economic Indices, Ministry of Commerce has changed the base year of the consumer price index from 2007 to 2011, from January 2011 onwards.)</t>
  </si>
  <si>
    <t xml:space="preserve">               2/ สำนักดัชนีเศรษฐกิจการค้า กระทรวงพาณิชย์ได้เปลี่ยนแปลงการจัดทำดัชนีราคาขายส่งมาเป็นดัชนีราคาผู้ผลิต โดยเปลี่ยนการสำรวจจากตลาดค้าส่ง มาเป็นสำรวจจากผู้ผลิต</t>
  </si>
  <si>
    <t xml:space="preserve">              หรือใกล้เคียงเป็นหลัก ตั้งแต่เดือนมกราคม 2543</t>
  </si>
  <si>
    <t xml:space="preserve">               (Bureau of Trade and Economic Indices, Ministry of Commerce replaced the wholesale price index with the producer price index by collecting prices from producers </t>
  </si>
  <si>
    <t xml:space="preserve">              rather than from wholesalers, from January 2000 onwards.)</t>
  </si>
  <si>
    <t xml:space="preserve">               3/ สำนักดัชนีเศรษฐกิจการค้า กระทรวงพาณิชย์ ได้จัดทำดัชนีราคาผู้ผลิต ชุดใหม่โดยใช้ปี 2553 เป็นปีฐานแทนชุดเดิมที่ใช้ปี 2548 เป็นปีฐาน ตั้งแต่เดือนมกราคม 2558</t>
  </si>
  <si>
    <t xml:space="preserve">               (Bureau of Trade and Economic Indices, Ministry of Commerce has changed the base year of the producer price index from 2005 to 2010, from January 2015 onwards.) </t>
  </si>
  <si>
    <t xml:space="preserve">             4/ ดัชนีราคาผู้บริโภคทั่วไปที่ไม่รวมรายการสินค้ากลุ่มอาหารสดและพลังงาน</t>
  </si>
  <si>
    <t xml:space="preserve">             (The core consumer price index excludes raw food and energy items from the consumer price index basket.)</t>
  </si>
  <si>
    <t xml:space="preserve">ที่มา       : สำนักดัชนีเศรษฐกิจการค้า  กระทรวงพาณิชย์  </t>
  </si>
  <si>
    <t xml:space="preserve">              (Bureau of Trade and Economic Indices, Ministry of Commerce) </t>
  </si>
  <si>
    <t>ราคาผู้บริโภคทั้งประเทศ</t>
  </si>
  <si>
    <t>ราคาผู้บริโภคกรุงเทพฯ</t>
  </si>
  <si>
    <t>ราคาผู้ผลิตทั้งประเทศ</t>
  </si>
  <si>
    <t>CPI</t>
  </si>
  <si>
    <t xml:space="preserve">               การเคลื่อนไหวของระดับราคา (Price Levels)</t>
  </si>
  <si>
    <t>%</t>
  </si>
  <si>
    <r>
      <t xml:space="preserve">ตารางที่ 12 : การเงิน  </t>
    </r>
    <r>
      <rPr>
        <b/>
        <vertAlign val="superscript"/>
        <sz val="16"/>
        <color indexed="8"/>
        <rFont val="Angsana New"/>
        <family val="1"/>
      </rPr>
      <t>1/</t>
    </r>
  </si>
  <si>
    <r>
      <rPr>
        <sz val="16"/>
        <color rgb="FF000000"/>
        <rFont val="Angsana New"/>
        <family val="1"/>
      </rPr>
      <t xml:space="preserve">Table 12 : Financial Sector </t>
    </r>
    <r>
      <rPr>
        <vertAlign val="superscript"/>
        <sz val="16"/>
        <color rgb="FF000000"/>
        <rFont val="Angsana New"/>
        <family val="1"/>
      </rPr>
      <t>1/</t>
    </r>
  </si>
  <si>
    <t>หน่วย : พันล้านบาท นอกจากระบุ</t>
  </si>
  <si>
    <t>Unit : Billion Baht or as stated</t>
  </si>
  <si>
    <r>
      <t xml:space="preserve">เงินรับฝากของสถาบันรับฝากเงินอื่น  </t>
    </r>
    <r>
      <rPr>
        <b/>
        <vertAlign val="superscript"/>
        <sz val="16"/>
        <rFont val="Angsana New"/>
        <family val="1"/>
      </rPr>
      <t>2/</t>
    </r>
  </si>
  <si>
    <t>Other Depository Corporations deposits2/ 7/</t>
  </si>
  <si>
    <t>เงินให้กู้ยืมแก่ภาคเอกชนของสถาบันรับฝากเงินอื่น  3/</t>
  </si>
  <si>
    <t>Other Depository Corporations loans 3/ 7/</t>
  </si>
  <si>
    <r>
      <t xml:space="preserve">เงินลงทุนในตราสารหนี้และตราสารทุนของสถาบันรับฝากเงินอื่น  </t>
    </r>
    <r>
      <rPr>
        <b/>
        <vertAlign val="superscript"/>
        <sz val="16"/>
        <rFont val="Angsana New"/>
        <family val="1"/>
      </rPr>
      <t>4/</t>
    </r>
  </si>
  <si>
    <t>Securities Other Than Shares &amp; Shares and Other Equity 4/ 7/</t>
  </si>
  <si>
    <r>
      <t xml:space="preserve">อัตราดอกเบี้ย </t>
    </r>
    <r>
      <rPr>
        <sz val="16"/>
        <rFont val="Angsana New"/>
        <family val="1"/>
      </rPr>
      <t>(ร้อยละ)</t>
    </r>
  </si>
  <si>
    <t>Interest rates (%)</t>
  </si>
  <si>
    <t xml:space="preserve">    อัตราดอกเบี้ยเงินกู้ยืมระหว่างธนาคาร</t>
  </si>
  <si>
    <t xml:space="preserve">   Inter-bank rate</t>
  </si>
  <si>
    <r>
      <t xml:space="preserve">    อัตราดอกเบี้ยเงินให้กู้ยืมแก่ลูกค้าชั้นดี</t>
    </r>
    <r>
      <rPr>
        <vertAlign val="superscript"/>
        <sz val="16"/>
        <rFont val="Angsana New"/>
        <family val="1"/>
      </rPr>
      <t>5/</t>
    </r>
  </si>
  <si>
    <t>6.32-6.35</t>
  </si>
  <si>
    <t>7.52-7.59</t>
  </si>
  <si>
    <t xml:space="preserve">   Prime rate5/ (MOR)</t>
  </si>
  <si>
    <r>
      <t xml:space="preserve">    อัตราดอกเบี้ยเงินให้กู้ยืมแก่ลูกค้าชั้นดีแบบมีระยะเวลา</t>
    </r>
    <r>
      <rPr>
        <vertAlign val="superscript"/>
        <sz val="16"/>
        <rFont val="Angsana New"/>
        <family val="1"/>
      </rPr>
      <t>5/</t>
    </r>
  </si>
  <si>
    <t>5.75-6.08</t>
  </si>
  <si>
    <t>7.05-7.28</t>
  </si>
  <si>
    <t xml:space="preserve">   Prime rate5/ (MLR)</t>
  </si>
  <si>
    <r>
      <t xml:space="preserve">    อัตราดอกเบี้ยหน้าต่างสภาพคล่องสิ้นวัน </t>
    </r>
    <r>
      <rPr>
        <vertAlign val="superscript"/>
        <sz val="16"/>
        <rFont val="Angsana New"/>
        <family val="1"/>
      </rPr>
      <t>6/</t>
    </r>
  </si>
  <si>
    <t xml:space="preserve">   End-of-day Liquidity Rate 6/</t>
  </si>
  <si>
    <r>
      <t xml:space="preserve">    อัตราดอกเบี้ยในตลาดซื้อคืน (อัตรา 7 วัน) </t>
    </r>
    <r>
      <rPr>
        <vertAlign val="superscript"/>
        <sz val="16"/>
        <rFont val="Angsana New"/>
        <family val="1"/>
      </rPr>
      <t>7/</t>
    </r>
  </si>
  <si>
    <t xml:space="preserve">   Bond repurchase (7-day)  7/</t>
  </si>
  <si>
    <r>
      <t xml:space="preserve">    อัตราดอกเบี้ยในตลาดซื้อคืน (อัตรา 14 วัน) </t>
    </r>
    <r>
      <rPr>
        <vertAlign val="superscript"/>
        <sz val="16"/>
        <rFont val="Angsana New"/>
        <family val="1"/>
      </rPr>
      <t>7/</t>
    </r>
  </si>
  <si>
    <t xml:space="preserve">   Bond repurchase (14-day) 7/</t>
  </si>
  <si>
    <t>ตารางที่ 12 : การเงิน (ต่อ)</t>
  </si>
  <si>
    <t>Table 12 : Financial Sector (Cont.)</t>
  </si>
  <si>
    <t>ฐานเงิน</t>
  </si>
  <si>
    <t>Monetary Base</t>
  </si>
  <si>
    <t>ปริมาณเงินความหมายแคบ</t>
  </si>
  <si>
    <t>Money Supply (Narrow Money)</t>
  </si>
  <si>
    <r>
      <t xml:space="preserve">ปริมาณเงินความหมายกว้าง </t>
    </r>
    <r>
      <rPr>
        <b/>
        <vertAlign val="superscript"/>
        <sz val="16"/>
        <rFont val="Angsana New"/>
        <family val="1"/>
      </rPr>
      <t>8/</t>
    </r>
  </si>
  <si>
    <t>Money Supply (Broad Money)  8/</t>
  </si>
  <si>
    <t xml:space="preserve">หมายเหตุประกอบ </t>
  </si>
  <si>
    <t>Memorandum Items</t>
  </si>
  <si>
    <t xml:space="preserve">   ดอกเบี้ยเงินรับฝาก </t>
  </si>
  <si>
    <t xml:space="preserve">   Accrued Interest on Deposits</t>
  </si>
  <si>
    <t xml:space="preserve">   ดอกเบี้ยเงินให้กู้ยืม </t>
  </si>
  <si>
    <t xml:space="preserve">   Accrued Interest on Loans</t>
  </si>
  <si>
    <t xml:space="preserve">   ดอกเบี้ยเงินลงทุน </t>
  </si>
  <si>
    <t xml:space="preserve">   Accrued Interest on Securities Other Than Shares</t>
  </si>
  <si>
    <t>หมายเหตุ : ตัวเลขในวงเล็บเป็นอัตราเพิ่มร้อยละจากระยะเดียวกันเมื่อปีก่อน</t>
  </si>
  <si>
    <t>ทีมสถิติการเงินการคลัง 1-2</t>
  </si>
  <si>
    <t xml:space="preserve">                    (Figures in parentheses represent percentage changes from the same period of the previous year.)</t>
  </si>
  <si>
    <t>โทร. 0-2283-5622</t>
  </si>
  <si>
    <t xml:space="preserve">               1/  ตั้งแต่ปี 2546, เป็นการจัดทำข้อมูลการเงินตามคู่มือ MFSM 2000 โดยสถาบันการเงินรับฝากเงินอื่น ได้แก่ ธนาคารพาณิชย์ บริษัทเงินทุน และสถาบันการเงินพิเศษของรัฐ สหกรณ์ออมทรัพย์ และกองทุนรวมตลาดเงิน</t>
  </si>
  <si>
    <t xml:space="preserve">                    (From 2003, the compilation method follows MFSM 2000. Other Depository Corporations (ODCs) comprise commercial banks, finance companies and Specialized Banks, saving cooperatives and money market mutual fund)</t>
  </si>
  <si>
    <t xml:space="preserve">               2/  ไม่รวมเงินรับฝากระหว่างสถาบันรับฝากเงินอื่น (Excluding inter Other Depository Corporations)</t>
  </si>
  <si>
    <t xml:space="preserve">               3/  เงินให้กู้ยืมแก่สถาบันการเงินอื่น  ภาคธุรกิจที่ไม่ใช่สถาบันการเงิน  ภาคครัวเรือนและสถาบันไม่แสวงหากำไร (Loan to Other Financial Corp., Other Nonfinancial Corp. and Other Resident Sectors)</t>
  </si>
  <si>
    <t xml:space="preserve">                4/ เงินลงทุนในสถาบันการเงินอื่น  และภาคธุรกิจที่ไม่ใช่สถาบันการเงิน (Investment in Other Financial Corp. and  Other Nonfinancial Corp.)  </t>
  </si>
  <si>
    <t xml:space="preserve">                5/ ตั้งแต่ ม.ค. 2541 เป็นตัวเลขอัตราดอกเบี้ย ณ สิ้นระยะเวลาของธนาคารพาณิชย์ขนาดใหญ่ 5 แห่ง (Beginning with January 1998, figures represent average interest rates of five major C.B. at end-period.)</t>
  </si>
  <si>
    <t xml:space="preserve">               6/ ธนาคารแห่งประเทศไทยได้ประกาศยกเลิกอัตราดอกเบี้ยมาตรฐาน เมื่อวันที่ 25 ก.ย.2544 และให้ใช้อัตราดอกเบี้ยหน้าต่างสภาพคล่องสิ้นวัน หรือ End-of-day Liquidity Rate แทน โดยมีผลบังคับใช้ตั้งแต่ วันที่ 1 ต.ค.2544 เป็นต้นไป</t>
  </si>
  <si>
    <t xml:space="preserve">                   (According to the BOT notification dated Sep 25,2001,Bank rate was abalished and replaced since Oct.1,2001 by the End-of-day-liquidity rate which is the only standing facility.)</t>
  </si>
  <si>
    <t xml:space="preserve">               7/ วันที่ 12 กุมภาพันธ์ 2551 ธนาคารแห่งประเทศไทยได้กำหนดให้เป็นวันทำการสุดท้ายของตลาดซื้อคืน ธปท.</t>
  </si>
  <si>
    <t xml:space="preserve">                   (The last working day of the RP market was on Feb 12,2008.)</t>
  </si>
  <si>
    <t xml:space="preserve">               8/ ปริมาณเงินความหมายกว้าง ได้ปรับนิยามใหม่โดยรวมตั๋วแลกเงินที่ออกโดยธนาคารพาณิชย์  เงินรับฝากของสหกรณ์ออมทรัพย์ และมูลค่าสินทรัพย์สุทธิของกองทุนรวมตลาดเงิน</t>
  </si>
  <si>
    <t xml:space="preserve">                   (Broad Money included bill of exchange issued by commercial banks, deposit of saving cooperatives and net asset value of money market mutual fund)</t>
  </si>
  <si>
    <t>ที่มา  :           ธนาคารแห่งประเทศไทย       ( Bank of Thailand.)</t>
  </si>
  <si>
    <t xml:space="preserve"> Inter-bank rate</t>
  </si>
  <si>
    <t>Euro 1 month (P 3)</t>
  </si>
  <si>
    <t>Bond reperchase(7วัน)</t>
  </si>
  <si>
    <t>Broad Money</t>
  </si>
  <si>
    <t>Narrow Money</t>
  </si>
  <si>
    <t>Deposit</t>
  </si>
  <si>
    <t>Loan</t>
  </si>
  <si>
    <t>Loan/Deposit ratio</t>
  </si>
  <si>
    <t>ตารางที่ 13 : มูลค่าหลักทรัพย์ออกใหม่</t>
  </si>
  <si>
    <t>Table 13 : The Value of Newly Issued Securities</t>
  </si>
  <si>
    <t>Unit : billion baht</t>
  </si>
  <si>
    <t>หลักทรัพย์ในประเทศ</t>
  </si>
  <si>
    <t>New Domestic Securities</t>
  </si>
  <si>
    <t>(-12.9)</t>
  </si>
  <si>
    <t>(-27.6)</t>
  </si>
  <si>
    <t>(-4.0)</t>
  </si>
  <si>
    <t xml:space="preserve">   หลักทรัพย์ภาครัฐบาล</t>
  </si>
  <si>
    <t xml:space="preserve">   Public Securities</t>
  </si>
  <si>
    <t>(-10.1)</t>
  </si>
  <si>
    <t>(-1.3)</t>
  </si>
  <si>
    <t xml:space="preserve">       พันธบัตรรัฐบาล</t>
  </si>
  <si>
    <t xml:space="preserve">      Government Bonds</t>
  </si>
  <si>
    <t xml:space="preserve">       ตั๋วเงินคลัง</t>
  </si>
  <si>
    <t xml:space="preserve">      Treasury bills</t>
  </si>
  <si>
    <t xml:space="preserve">       ตั๋วสัญญาใช้เงิน</t>
  </si>
  <si>
    <t xml:space="preserve">      Promissory notes</t>
  </si>
  <si>
    <t xml:space="preserve">       พันธบัตรรัฐวิสาหกิจ</t>
  </si>
  <si>
    <t xml:space="preserve">      State Enterprise Bonds</t>
  </si>
  <si>
    <t xml:space="preserve">       พันธบัตรธปท. และ กองทุนเพื่อการฟื้นฟูฯ</t>
  </si>
  <si>
    <t xml:space="preserve">      BOT and FIDF Bonds</t>
  </si>
  <si>
    <t xml:space="preserve">       พันธบัตรองค์กรพิเศษ</t>
  </si>
  <si>
    <t xml:space="preserve">      Specific Organization Bonds.</t>
  </si>
  <si>
    <t xml:space="preserve">   หลักทรัพย์ภาคเอกชน</t>
  </si>
  <si>
    <t xml:space="preserve">   Corporate Securities</t>
  </si>
  <si>
    <t>(-17.1)</t>
  </si>
  <si>
    <t>(-7.4)</t>
  </si>
  <si>
    <t xml:space="preserve">       หุ้นสามัญและหุ้นบุริมสิทธิ์</t>
  </si>
  <si>
    <t xml:space="preserve">      Common and Preferred Shares</t>
  </si>
  <si>
    <r>
      <t xml:space="preserve">       หน่วยลงทุน</t>
    </r>
    <r>
      <rPr>
        <vertAlign val="superscript"/>
        <sz val="16"/>
        <rFont val="Angsana New"/>
        <family val="1"/>
        <charset val="222"/>
      </rPr>
      <t>1/</t>
    </r>
  </si>
  <si>
    <r>
      <t xml:space="preserve">      Unit trusts</t>
    </r>
    <r>
      <rPr>
        <vertAlign val="superscript"/>
        <sz val="16"/>
        <rFont val="Angsana New"/>
        <family val="1"/>
        <charset val="222"/>
      </rPr>
      <t>1/</t>
    </r>
  </si>
  <si>
    <t xml:space="preserve">       ใบสำคัญแสดงสิทธิ</t>
  </si>
  <si>
    <t xml:space="preserve">      Warrants</t>
  </si>
  <si>
    <r>
      <t xml:space="preserve">       หุ้นกู้ </t>
    </r>
    <r>
      <rPr>
        <vertAlign val="superscript"/>
        <sz val="16"/>
        <rFont val="Angsana New"/>
        <family val="1"/>
      </rPr>
      <t>3/</t>
    </r>
  </si>
  <si>
    <r>
      <t xml:space="preserve">      Debentures </t>
    </r>
    <r>
      <rPr>
        <vertAlign val="superscript"/>
        <sz val="16"/>
        <rFont val="Angsana New"/>
        <family val="1"/>
      </rPr>
      <t>3/</t>
    </r>
  </si>
  <si>
    <t xml:space="preserve">       ใบแสดงสิทธิในผลประโยชน์</t>
  </si>
  <si>
    <t xml:space="preserve">      Depository receipts</t>
  </si>
  <si>
    <t>หลักทรัพย์ออกใหม่ในต่างประเทศ</t>
  </si>
  <si>
    <t>New Securities issued abroad</t>
  </si>
  <si>
    <t>(-37.0)</t>
  </si>
  <si>
    <t>(-9.2)</t>
  </si>
  <si>
    <t xml:space="preserve">       หุ้นกู้</t>
  </si>
  <si>
    <t xml:space="preserve">      Debenture</t>
  </si>
  <si>
    <r>
      <t xml:space="preserve">       Note </t>
    </r>
    <r>
      <rPr>
        <vertAlign val="superscript"/>
        <sz val="16"/>
        <rFont val="Angsana New"/>
        <family val="1"/>
        <charset val="222"/>
      </rPr>
      <t>2/</t>
    </r>
  </si>
  <si>
    <r>
      <t xml:space="preserve">      Note </t>
    </r>
    <r>
      <rPr>
        <vertAlign val="superscript"/>
        <sz val="16"/>
        <rFont val="Angsana New"/>
        <family val="1"/>
        <charset val="222"/>
      </rPr>
      <t>2/</t>
    </r>
  </si>
  <si>
    <t xml:space="preserve">       FRCD</t>
  </si>
  <si>
    <t xml:space="preserve">      Floating Rate Certificate of Deposit</t>
  </si>
  <si>
    <t xml:space="preserve">หมายเหตุ : ตัวเลขในวงเล็บเป็นอัตราเพิ่มจากระยะเดียวกันปีก่อน </t>
  </si>
  <si>
    <t xml:space="preserve">               (Figures in parentheses represent percentage changes from the same period of the previous year.)</t>
  </si>
  <si>
    <t>โทร. 0-2283-5832</t>
  </si>
  <si>
    <t xml:space="preserve">               1/ ตั้งแต่ปี 2540 รวมมูลค่าการออกขายหน่วยลงทุนของกองทุนเปิดที่เปิดดำเนินการ</t>
  </si>
  <si>
    <t xml:space="preserve">               (From 1997, including additional unit trust sale of open-ended funds.)</t>
  </si>
  <si>
    <t xml:space="preserve">               2/ รวม ACN และ FRN (Including ACN and FRN)</t>
  </si>
  <si>
    <t xml:space="preserve">               3/ ตั้งแต่ธ.ค. 2548 รวมตราสารหนี้ระยะสั้น (From Dec. 2005, including commercial papers)</t>
  </si>
  <si>
    <t>ที่มา      :  ธนาคารแห่งประเทศไทย, ก.ล.ต., สมาคมตลาดตราสารหนี้ไทย และตลาดหลักทรัพย์แห่งประเทศไทย</t>
  </si>
  <si>
    <t xml:space="preserve">              (Bank of Thailand, Office of the Securities and Exchange Commission, Thai Bond Market Association and Stock Exchange of Thailand)</t>
  </si>
  <si>
    <t>ตารางที่ 14 : เครื่องชี้ภาวะตลาดหลักทรัพย์</t>
  </si>
  <si>
    <t>Table 14 : Highlights on listed Securities</t>
  </si>
  <si>
    <t>Unit : as stated</t>
  </si>
  <si>
    <r>
      <t xml:space="preserve">หลักทรัพย์ภาคเอกชน </t>
    </r>
    <r>
      <rPr>
        <sz val="16"/>
        <rFont val="Angsana New"/>
        <family val="1"/>
        <charset val="222"/>
      </rPr>
      <t xml:space="preserve"> </t>
    </r>
  </si>
  <si>
    <t>Corporate Securities</t>
  </si>
  <si>
    <t xml:space="preserve">   หลักทรัพย์จดทะเบียนและหลักทรัพย์รับอนุญาต ณ วันสิ้นเดือน/สิ้นปี  </t>
  </si>
  <si>
    <t xml:space="preserve">   Listed securities at month end/year end</t>
  </si>
  <si>
    <t xml:space="preserve">      จำนวนบริษัท *(ไม่รวมหน่วยลงทุน) </t>
  </si>
  <si>
    <t xml:space="preserve">      Number of listed companies* (not including unit trusts)</t>
  </si>
  <si>
    <t xml:space="preserve">      จำนวนหลักทรัพย์</t>
  </si>
  <si>
    <t xml:space="preserve">      Number of issues</t>
  </si>
  <si>
    <t xml:space="preserve">      มูลค่าหลักทรัพย์ตามราคาตลาด (ล้านบาท)</t>
  </si>
  <si>
    <t xml:space="preserve">      Total capitalization at market value (million baht)</t>
  </si>
  <si>
    <t>(-14.7)</t>
  </si>
  <si>
    <t>(-11.5)</t>
  </si>
  <si>
    <t>(-14.3)</t>
  </si>
  <si>
    <t>(-12.4)</t>
  </si>
  <si>
    <t>(-0.4)</t>
  </si>
  <si>
    <t xml:space="preserve">     มูลค่าซื้อขายเฉลี่ยต่อวันทำการ (ล้านบาท)</t>
  </si>
  <si>
    <t xml:space="preserve">      Daily average turnover (million baht)</t>
  </si>
  <si>
    <t xml:space="preserve">ดัชนีราคาหุ้นตลาดหลักทรัพย์แห่งประเทศไทย  </t>
  </si>
  <si>
    <t>SET index (April 30, 1975 = 100)</t>
  </si>
  <si>
    <t>(30 เม.ย.2518 = 100, ราคาปิด ณ สิ้นเดือน/ปี)</t>
  </si>
  <si>
    <t>(-15.2)</t>
  </si>
  <si>
    <t>(-12.3)</t>
  </si>
  <si>
    <t>(-15.1)</t>
  </si>
  <si>
    <t>(-13.2)</t>
  </si>
  <si>
    <t>(-1.5)</t>
  </si>
  <si>
    <r>
      <t>อัตราเงินปันผลตอบแทน (%)</t>
    </r>
    <r>
      <rPr>
        <vertAlign val="superscript"/>
        <sz val="16"/>
        <rFont val="Angsana New"/>
        <family val="1"/>
        <charset val="222"/>
      </rPr>
      <t>1/</t>
    </r>
    <r>
      <rPr>
        <sz val="16"/>
        <rFont val="Angsana New"/>
        <family val="1"/>
        <charset val="222"/>
      </rPr>
      <t xml:space="preserve">  </t>
    </r>
  </si>
  <si>
    <r>
      <t>Market dividend yield</t>
    </r>
    <r>
      <rPr>
        <vertAlign val="superscript"/>
        <sz val="16"/>
        <rFont val="Angsana New"/>
        <family val="1"/>
        <charset val="222"/>
      </rPr>
      <t>1/</t>
    </r>
    <r>
      <rPr>
        <sz val="16"/>
        <rFont val="Angsana New"/>
        <family val="1"/>
        <charset val="222"/>
      </rPr>
      <t xml:space="preserve"> (%)</t>
    </r>
  </si>
  <si>
    <r>
      <t xml:space="preserve">อัตราส่วนราคาปิดต่อกำไรสุทธิ </t>
    </r>
    <r>
      <rPr>
        <vertAlign val="superscript"/>
        <sz val="16"/>
        <rFont val="Angsana New"/>
        <family val="1"/>
        <charset val="222"/>
      </rPr>
      <t>2/</t>
    </r>
    <r>
      <rPr>
        <sz val="16"/>
        <rFont val="Angsana New"/>
        <family val="1"/>
        <charset val="222"/>
      </rPr>
      <t xml:space="preserve"> </t>
    </r>
  </si>
  <si>
    <r>
      <t>Market P/E ratio</t>
    </r>
    <r>
      <rPr>
        <vertAlign val="superscript"/>
        <sz val="16"/>
        <rFont val="Angsana New"/>
        <family val="1"/>
        <charset val="222"/>
      </rPr>
      <t>2/</t>
    </r>
  </si>
  <si>
    <r>
      <t>สัดส่วนมูลค่าซื้อขายหลักทรัพย์ของชาวต่างประเทศ</t>
    </r>
    <r>
      <rPr>
        <vertAlign val="superscript"/>
        <sz val="16"/>
        <rFont val="Angsana New"/>
        <family val="1"/>
        <charset val="222"/>
      </rPr>
      <t>3/</t>
    </r>
  </si>
  <si>
    <r>
      <t xml:space="preserve">Foreign turnover/total turnover ratio </t>
    </r>
    <r>
      <rPr>
        <vertAlign val="superscript"/>
        <sz val="16"/>
        <rFont val="Angsana New"/>
        <family val="1"/>
        <charset val="222"/>
      </rPr>
      <t>3/</t>
    </r>
    <r>
      <rPr>
        <sz val="16"/>
        <rFont val="Angsana New"/>
        <family val="1"/>
        <charset val="222"/>
      </rPr>
      <t>(%)</t>
    </r>
  </si>
  <si>
    <t xml:space="preserve">   ต่อการซื้อขายหลักทรัพย์รวม (%)  </t>
  </si>
  <si>
    <t>หมายเหตุ : ตัวเลขในวงเล็บเป็นอัตราเพิ่มจากระยะเดียวกันปีก่อน</t>
  </si>
  <si>
    <t xml:space="preserve">                    (Figures in parentheses are percentage changes from corresponding period of the previous year.)</t>
  </si>
  <si>
    <t xml:space="preserve">                   * ปรับ series ข้อมูลให้แสดงเฉพาะบริษัทจดทะเบียนเท่านั้น โดยตัดโครงการกองทุนรวมออก</t>
  </si>
  <si>
    <t xml:space="preserve">                    (Series revised by excluding Unit Trusts) </t>
  </si>
  <si>
    <t xml:space="preserve">                    1/ อัตราเงินปันผลตอบแทน              =   เงินปันผล 12 เดือนล่าสุดของหุ้นสามัญ / มูลค่าหลักทรัพย์ตามราคาตลาดของหุ้นสามัญ         </t>
  </si>
  <si>
    <t xml:space="preserve">                    (Market dividend yield                     = Latest 12 Months' Dividend 'Payments of Common Stocks  /  Market Capitalization of Common Stocks)</t>
  </si>
  <si>
    <t xml:space="preserve">                   2/ อัตราส่วนราคาปิดต่อกำไรสุทธิ     =   มูลค่าหลักทรัพย์ตามราคาตลาดของหุ้นสามัญ  /  กำไรสุทธิ 12 เดือนล่าสุดของหุ้นสามัญ</t>
  </si>
  <si>
    <t xml:space="preserve">                   (Market P/E ratio                              =   Market Capitalization of Common Stocks  /  Latest 12 Months' Net Earnings)</t>
  </si>
  <si>
    <t xml:space="preserve">                   3/ สัดส่วนมูลค่าซื้อขายหลักทรัพย์ของชาวต่างประเทศต่อการซื้อขายหลักทรัพย์รวมตั้งแต่ปี 2536 รวมการซื้อขาย Sub-Broker</t>
  </si>
  <si>
    <t xml:space="preserve">                    (The foreign turnover/total turnover ratio includes sub-broker transaction since 1993)</t>
  </si>
  <si>
    <t xml:space="preserve">ที่มา           : ตลาดหลักทรัพย์แห่งประเทศไทย </t>
  </si>
  <si>
    <t xml:space="preserve">                    (Stock Exchange of Thailand)</t>
  </si>
  <si>
    <t>ตารางที่ 15 : การคลัง</t>
  </si>
  <si>
    <t>Table 15 : Public Finance</t>
  </si>
  <si>
    <t>ปีปฏิทิน</t>
  </si>
  <si>
    <t>ปีงบประมาณ 1/</t>
  </si>
  <si>
    <t>Calendar year</t>
  </si>
  <si>
    <t>Fiscal year</t>
  </si>
  <si>
    <t>ตั้งแต่ต้นปี</t>
  </si>
  <si>
    <r>
      <t xml:space="preserve">2565 </t>
    </r>
    <r>
      <rPr>
        <b/>
        <vertAlign val="superscript"/>
        <sz val="16"/>
        <rFont val="Angsana New"/>
        <family val="1"/>
      </rPr>
      <t>P</t>
    </r>
  </si>
  <si>
    <r>
      <t xml:space="preserve">2566 </t>
    </r>
    <r>
      <rPr>
        <b/>
        <vertAlign val="superscript"/>
        <sz val="16"/>
        <rFont val="Angsana New"/>
        <family val="1"/>
      </rPr>
      <t>P</t>
    </r>
  </si>
  <si>
    <r>
      <rPr>
        <b/>
        <sz val="16"/>
        <color rgb="FF000000"/>
        <rFont val="Angsana New"/>
        <family val="1"/>
      </rPr>
      <t xml:space="preserve">2565 </t>
    </r>
    <r>
      <rPr>
        <b/>
        <vertAlign val="superscript"/>
        <sz val="16"/>
        <color rgb="FF000000"/>
        <rFont val="Angsana New"/>
        <family val="1"/>
      </rPr>
      <t>P</t>
    </r>
  </si>
  <si>
    <r>
      <rPr>
        <b/>
        <sz val="16"/>
        <color rgb="FF000000"/>
        <rFont val="Angsana New"/>
        <family val="1"/>
      </rPr>
      <t xml:space="preserve">2566 </t>
    </r>
    <r>
      <rPr>
        <b/>
        <vertAlign val="superscript"/>
        <sz val="16"/>
        <color rgb="FF000000"/>
        <rFont val="Angsana New"/>
        <family val="1"/>
      </rPr>
      <t>P</t>
    </r>
  </si>
  <si>
    <t>งบประมาณ</t>
  </si>
  <si>
    <r>
      <t xml:space="preserve">2022 </t>
    </r>
    <r>
      <rPr>
        <vertAlign val="superscript"/>
        <sz val="16"/>
        <rFont val="Angsana New"/>
        <family val="1"/>
      </rPr>
      <t>P</t>
    </r>
  </si>
  <si>
    <r>
      <t xml:space="preserve">2023 </t>
    </r>
    <r>
      <rPr>
        <vertAlign val="superscript"/>
        <sz val="16"/>
        <rFont val="Angsana New"/>
        <family val="1"/>
      </rPr>
      <t>P</t>
    </r>
  </si>
  <si>
    <r>
      <rPr>
        <sz val="16"/>
        <color rgb="FF000000"/>
        <rFont val="Angsana New"/>
        <family val="1"/>
      </rPr>
      <t xml:space="preserve">2022 </t>
    </r>
    <r>
      <rPr>
        <vertAlign val="superscript"/>
        <sz val="16"/>
        <color rgb="FF000000"/>
        <rFont val="Angsana New"/>
        <family val="1"/>
      </rPr>
      <t>P</t>
    </r>
  </si>
  <si>
    <r>
      <rPr>
        <sz val="16"/>
        <color rgb="FF000000"/>
        <rFont val="Angsana New"/>
        <family val="1"/>
      </rPr>
      <t xml:space="preserve">2023 </t>
    </r>
    <r>
      <rPr>
        <vertAlign val="superscript"/>
        <sz val="16"/>
        <color rgb="FF000000"/>
        <rFont val="Angsana New"/>
        <family val="1"/>
      </rPr>
      <t>P</t>
    </r>
  </si>
  <si>
    <t>from Oct 2024p</t>
  </si>
  <si>
    <t>กระแสเงินสดสุทธิจากการดำเนินงาน</t>
  </si>
  <si>
    <t>Net cash inflow from operating activities</t>
  </si>
  <si>
    <t>เงินสดรับจากการดำเนินงาน 2/</t>
  </si>
  <si>
    <t>Cash receipts from oprating activities 2/</t>
  </si>
  <si>
    <t>เงินสดจ่ายจากการดำเนินงาน 3/</t>
  </si>
  <si>
    <t>Cash payments for operating activities 3/</t>
  </si>
  <si>
    <t>กระแสเงินสดไหลออกจากการลงทุนในสินทรัพย์ที่มิใช่ทางการเงิน</t>
  </si>
  <si>
    <t>Net cash outflow: investments in nonfinancial assets</t>
  </si>
  <si>
    <t>การซื้อสินทรัพย์ที่มิใช่ทางการเงิน</t>
  </si>
  <si>
    <t>Purchases of Nonfinancial Assets</t>
  </si>
  <si>
    <t>การขายสินทรัพย์ที่มิใช่ทางการเงิน</t>
  </si>
  <si>
    <t>Sales of Nonfinancial Assets</t>
  </si>
  <si>
    <t>ดุลเงินในงบประมาณ 4/</t>
  </si>
  <si>
    <t>Budget cash balances 4/</t>
  </si>
  <si>
    <t>ดุลเงินนอกงบประมาณ</t>
  </si>
  <si>
    <t>Non budget cash balances</t>
  </si>
  <si>
    <t>ดุลเงินสด 5/</t>
  </si>
  <si>
    <t>Overall cash balances 5/</t>
  </si>
  <si>
    <t>กระแสเงินสดสุทธิจากกิจกรรมทางการเงิน</t>
  </si>
  <si>
    <t>Net cash inflow from financing activities</t>
  </si>
  <si>
    <t>การถือครองทรัพย์สินทางการเงินอื่น ที่มิใช่เงินสด</t>
  </si>
  <si>
    <t>Net Acquisition of Financial Assets other than Cash</t>
  </si>
  <si>
    <t>การก่อหนี้สุทธิ</t>
  </si>
  <si>
    <t>Net Incurrence of Liabilities</t>
  </si>
  <si>
    <t>กู้ยืมในประเทศสุทธิ :</t>
  </si>
  <si>
    <t>Net domestic borrowings :</t>
  </si>
  <si>
    <t>กู้ยืมต่างประเทศสุทธิ  6/</t>
  </si>
  <si>
    <t>Net foreign borrowings  6/</t>
  </si>
  <si>
    <t>การเปลี่ยนแปลงสุทธิในปริมาณเงินสด</t>
  </si>
  <si>
    <t>Net Change in the Stock of cash</t>
  </si>
  <si>
    <t>หมายเหตุ : 1/ ปีงบประมาณแผ่นดินเริ่มตั้งแต่เดือนตุลาคมปีก่อนจนถึงเดือนตุลาคมของปีปัจจุบัน</t>
  </si>
  <si>
    <t>งานข้อมูลสถิติการคลัง</t>
  </si>
  <si>
    <t xml:space="preserve">                    (Fiscal year beginning from October 1 of the previous year and ending on September 30 of the current year.)</t>
  </si>
  <si>
    <t>โทร. 0-2283-6880, 0-2356-7326</t>
  </si>
  <si>
    <t xml:space="preserve">                    2/ ตั้งแต่ปีงบประมาณ 2549 รายได้เป็นรายได้นำส่งจากสำนักงานเศรษฐกิจการคลัง  กระทรวงการคลัง  </t>
  </si>
  <si>
    <t xml:space="preserve">                   (Since of Fiscal year 2006, Revenue is obtained from an estimated revenue from the Fiscal Policy Office.)</t>
  </si>
  <si>
    <t xml:space="preserve">                  3/ ไม่รวมชำระต้นเงินกู้  (Excluding principal repayment.)</t>
  </si>
  <si>
    <t xml:space="preserve">                 4/ รายได้หักด้วยรายจ่าย (Revenue minus expenditures.)</t>
  </si>
  <si>
    <t xml:space="preserve">                 5/ ดุลเงินในงบประมาณบวกด้วยดุลเงินนอกงบประมาณ  (Budget cash balance deficit or surplus plus non budget cash balance deficit or surplus.)</t>
  </si>
  <si>
    <t xml:space="preserve">                 6/ ไม่รวมการเบิกเงินกู้ต่างประเทศ ตามโครงการ  (Excluding external disbursement to finance project loans.)</t>
  </si>
  <si>
    <t>ที่มา :      ธนาคารแห่งประเทศไทย  (Bank of  Thailand)</t>
  </si>
  <si>
    <t xml:space="preserve">                กรมบัญชีกลาง กระทรวงการคลัง   (Comptroller General's Department, Ministry of Finance )</t>
  </si>
  <si>
    <t xml:space="preserve">                สำนักบริหารหนี้สาธารณะ กระทรวงการคลัง (Public Debt Management Office, Ministry of Finance)</t>
  </si>
  <si>
    <t xml:space="preserve">                สำนักงานเศรษฐกิจการคลัง  กระทรวงการคลัง  (Fiscal Policy Office, Ministry of Finance)</t>
  </si>
  <si>
    <t xml:space="preserve">               บริษัทศูนย์รับฝากหลักทรัพย์ (ประเทศไทย) จำกัด  (Thailand Securities Depository Co., Ltd)</t>
  </si>
  <si>
    <t xml:space="preserve">               ผู้เก็บรักษาหลักทรัพย์  (Custodians)</t>
  </si>
  <si>
    <t>ตารางที่ 16 : สถานการณ์ด้านแรงงาน</t>
  </si>
  <si>
    <t>Table 16 : Employment</t>
  </si>
  <si>
    <t>หน่วย : คน นอกจากระบุ</t>
  </si>
  <si>
    <t>Unit : persons or as stated</t>
  </si>
  <si>
    <t>ผู้สมัครงานใหม่</t>
  </si>
  <si>
    <t>Registered Applicants</t>
  </si>
  <si>
    <t>(-44.1)</t>
  </si>
  <si>
    <t>(-35.4)</t>
  </si>
  <si>
    <t>(-27.1)</t>
  </si>
  <si>
    <t>(-16.6)</t>
  </si>
  <si>
    <t>(-11.3)</t>
  </si>
  <si>
    <t>ตำแหน่งงานว่าง*</t>
  </si>
  <si>
    <t>Vacancies*</t>
  </si>
  <si>
    <t>(-22.2)</t>
  </si>
  <si>
    <t>(-14.6)</t>
  </si>
  <si>
    <t>การบรรจุงาน</t>
  </si>
  <si>
    <t>Placements</t>
  </si>
  <si>
    <t>(-29.3)</t>
  </si>
  <si>
    <t>(-2.0)</t>
  </si>
  <si>
    <t>การพิพาทแรงงาน (แห่ง)</t>
  </si>
  <si>
    <t>Labour disputes (units)</t>
  </si>
  <si>
    <t xml:space="preserve">   จำนวนลูกจ้างที่เกี่ยวข้อง</t>
  </si>
  <si>
    <t xml:space="preserve">       Workers involved</t>
  </si>
  <si>
    <t>การนัดหยุดงาน (แห่ง)</t>
  </si>
  <si>
    <t>Strikes (units)</t>
  </si>
  <si>
    <t xml:space="preserve">      Workers involved</t>
  </si>
  <si>
    <t>การปิดงาน (แห่ง)</t>
  </si>
  <si>
    <t>Lockout (units)</t>
  </si>
  <si>
    <t xml:space="preserve">      workers involved</t>
  </si>
  <si>
    <t>การประกันตนและการว่างงาน**</t>
  </si>
  <si>
    <t>Insured Persons and Beneficiaries**</t>
  </si>
  <si>
    <t xml:space="preserve">   จำนวนผู้ประกันตนภาคบังคับ (มาตรา 33)</t>
  </si>
  <si>
    <t xml:space="preserve">   Insured Persons (article 33)</t>
  </si>
  <si>
    <t xml:space="preserve">   จำนวนผู้ใช้บริการของผู้ประกันตน กรณีว่างงาน</t>
  </si>
  <si>
    <t xml:space="preserve">   Beneficiaries in case of Unemployment</t>
  </si>
  <si>
    <t>แรงงานไทยที่เดินทางไปทำงานต่างประเทศ</t>
  </si>
  <si>
    <t>Thai workers working overseas</t>
  </si>
  <si>
    <t>(-25.9)</t>
  </si>
  <si>
    <t>(-37.6)</t>
  </si>
  <si>
    <t>(-12.5)</t>
  </si>
  <si>
    <r>
      <t>รายได้ส่งกลับของแรงงานไทยในต่างประเทศ</t>
    </r>
    <r>
      <rPr>
        <vertAlign val="superscript"/>
        <sz val="16"/>
        <rFont val="Angsana New"/>
        <family val="1"/>
        <charset val="222"/>
      </rPr>
      <t>1/</t>
    </r>
  </si>
  <si>
    <r>
      <t>Inward remittances</t>
    </r>
    <r>
      <rPr>
        <u/>
        <vertAlign val="superscript"/>
        <sz val="16"/>
        <rFont val="Angsana New"/>
        <family val="1"/>
        <charset val="222"/>
      </rPr>
      <t>1</t>
    </r>
    <r>
      <rPr>
        <vertAlign val="superscript"/>
        <sz val="16"/>
        <rFont val="Angsana New"/>
        <family val="1"/>
        <charset val="222"/>
      </rPr>
      <t>/</t>
    </r>
    <r>
      <rPr>
        <sz val="16"/>
        <rFont val="Angsana New"/>
        <family val="1"/>
        <charset val="222"/>
      </rPr>
      <t xml:space="preserve"> (million baht)</t>
    </r>
  </si>
  <si>
    <t xml:space="preserve">   (ล้านบาท)</t>
  </si>
  <si>
    <t>(-5.7)</t>
  </si>
  <si>
    <t>(-9.1)</t>
  </si>
  <si>
    <t xml:space="preserve">หมายเหตุ  * ยอดคงค้าง </t>
  </si>
  <si>
    <t xml:space="preserve">                  (Outstanding)</t>
  </si>
  <si>
    <t>0-2283-5644</t>
  </si>
  <si>
    <t xml:space="preserve">                   ** ตั้งแต่ 28 กุมภาพันธ์ 2554 ใช้ข้อมูลยอดคงค้าง จำนวนผู้ใช้บริการของผู้ประกันตน กรณีว่างงาน โดยรวบรวมข้อมูลจากสำนักงานประกันสังคม กระทรวงแรงงาน แทนข้อมูลการเลิกจ้าง</t>
  </si>
  <si>
    <t xml:space="preserve">                   ( Since 30 December 2010, the number of utilisation incase of unemployment obtained from the Social Security Office, Ministry of Labour is used, instead of termination of employment.)</t>
  </si>
  <si>
    <t xml:space="preserve">                   ตัวเลขในวงเล็บเป็นอัตราเพิ่มจากระยะเดียวกันปีก่อน</t>
  </si>
  <si>
    <t xml:space="preserve">                   (Figures in parentheses represent percentage changes from the same period of the previous year.)</t>
  </si>
  <si>
    <t xml:space="preserve">                   1/ ข้อมูลตามแบบรายงาน ธต. 3 ครั้งละเกินกว่า 10,000 ดอลลาร์ สรอ. (ตั้งแต่ 2 ตุลาคม 2545) และรายงาน ธต. 40 ที่ผ่านบัญชีเงินบาทผู้มีถิ่นที่อยู่นอกประเทศ                          </t>
  </si>
  <si>
    <r>
      <t xml:space="preserve">                    (Collecting from reported in F.T.3 only foreign exchange purchases of more than $10,000 per transaction and F.T. 40(since 2 </t>
    </r>
    <r>
      <rPr>
        <i/>
        <vertAlign val="superscript"/>
        <sz val="12"/>
        <rFont val="Angsana New"/>
        <family val="1"/>
      </rPr>
      <t>nd</t>
    </r>
    <r>
      <rPr>
        <i/>
        <sz val="12"/>
        <rFont val="Angsana New"/>
        <family val="1"/>
      </rPr>
      <t xml:space="preserve"> September 2002), with withdrawals from Non-Resident  Baht account.)</t>
    </r>
  </si>
  <si>
    <t xml:space="preserve">              …. หมายถึงยังไม่มีตัวเลข  (.... Means Not Yet Available)</t>
  </si>
  <si>
    <t xml:space="preserve">ที่มา :          กระทรวงแรงงานและ  ธนาคารแห่งประเทศไทย </t>
  </si>
  <si>
    <t xml:space="preserve">                   (Ministry of Labour and Bank of Thailand)</t>
  </si>
  <si>
    <t>ตารางที่ 17  : ประชากร แรงงานและค่าจ้าง</t>
  </si>
  <si>
    <t>Table 17 : Population, Labour Force and Wage</t>
  </si>
  <si>
    <t>หน่วย : ล้านคน นอกจากระบุ</t>
  </si>
  <si>
    <t>Unit : Millions persons or as stated</t>
  </si>
  <si>
    <r>
      <t>จำนวนประชากร (</t>
    </r>
    <r>
      <rPr>
        <sz val="16"/>
        <rFont val="Angsana New"/>
        <family val="1"/>
        <charset val="222"/>
      </rPr>
      <t>ณ วันสิ้นปี</t>
    </r>
    <r>
      <rPr>
        <b/>
        <sz val="16"/>
        <rFont val="Angsana New"/>
        <family val="1"/>
        <charset val="222"/>
      </rPr>
      <t xml:space="preserve">) </t>
    </r>
    <r>
      <rPr>
        <b/>
        <vertAlign val="superscript"/>
        <sz val="16"/>
        <rFont val="Angsana New"/>
        <family val="1"/>
      </rPr>
      <t>3/</t>
    </r>
  </si>
  <si>
    <r>
      <t xml:space="preserve">  Population</t>
    </r>
    <r>
      <rPr>
        <sz val="16"/>
        <rFont val="Angsana New"/>
        <family val="1"/>
        <charset val="222"/>
      </rPr>
      <t xml:space="preserve"> (at year-end)</t>
    </r>
  </si>
  <si>
    <t>(-)</t>
  </si>
  <si>
    <t>(-0.6)</t>
  </si>
  <si>
    <t>(-0.0)</t>
  </si>
  <si>
    <t>(-0.1)</t>
  </si>
  <si>
    <r>
      <t xml:space="preserve">ผู้ที่อยู่ในกำลังแรงงาน </t>
    </r>
    <r>
      <rPr>
        <b/>
        <vertAlign val="superscript"/>
        <sz val="16"/>
        <rFont val="Angsana New"/>
        <family val="1"/>
      </rPr>
      <t>1/</t>
    </r>
  </si>
  <si>
    <r>
      <t xml:space="preserve">  Labour Force</t>
    </r>
    <r>
      <rPr>
        <b/>
        <vertAlign val="superscript"/>
        <sz val="16"/>
        <rFont val="Angsana New"/>
        <family val="1"/>
        <charset val="222"/>
      </rPr>
      <t>1/</t>
    </r>
  </si>
  <si>
    <t>ผู้มีงานทำ</t>
  </si>
  <si>
    <t xml:space="preserve">  Employed</t>
  </si>
  <si>
    <t xml:space="preserve">   ภาคเกษตร</t>
  </si>
  <si>
    <t xml:space="preserve">     Agriculture</t>
  </si>
  <si>
    <t>(-0.9)</t>
  </si>
  <si>
    <t xml:space="preserve">   นอกภาคเกษตร</t>
  </si>
  <si>
    <t xml:space="preserve">     Non-agriculture</t>
  </si>
  <si>
    <r>
      <t>ผู้ว่างงาน</t>
    </r>
    <r>
      <rPr>
        <b/>
        <vertAlign val="superscript"/>
        <sz val="16"/>
        <rFont val="Angsana New"/>
        <family val="1"/>
      </rPr>
      <t xml:space="preserve"> 2/</t>
    </r>
  </si>
  <si>
    <r>
      <t xml:space="preserve">  Unemployed persons</t>
    </r>
    <r>
      <rPr>
        <b/>
        <vertAlign val="superscript"/>
        <sz val="16"/>
        <rFont val="Angsana New"/>
        <family val="1"/>
        <charset val="222"/>
      </rPr>
      <t>2/</t>
    </r>
  </si>
  <si>
    <t>(อัตราการว่างงาน)</t>
  </si>
  <si>
    <t xml:space="preserve">     (rate of  unemployment)</t>
  </si>
  <si>
    <t xml:space="preserve">   ผู้ว่างงานที่หางานทำ </t>
  </si>
  <si>
    <t xml:space="preserve">     Open unemployed (looking for work)</t>
  </si>
  <si>
    <t xml:space="preserve">   ผู้ว่างงานที่ไม่หางานทำ</t>
  </si>
  <si>
    <t xml:space="preserve">     Passive unemployed</t>
  </si>
  <si>
    <t xml:space="preserve">     (available but not looking for work)</t>
  </si>
  <si>
    <t>ผู้ว่างงานตามฤดูกาล</t>
  </si>
  <si>
    <t xml:space="preserve">  Seasonal Inactive Labour Force</t>
  </si>
  <si>
    <t>(ร้อยละของผู้อยู่ในกำลังแรงงาน)</t>
  </si>
  <si>
    <t xml:space="preserve">     (As % of labour force)</t>
  </si>
  <si>
    <t>หมายเหตุ : 1/ ข้อมูลการสำรวจแรงงานปรับแนวคิดเรื่องอายุการทำงานของประชากรจาก 13 ปีขึ้นไปเป็น 15 ปีขึ้นไป โดยเริ่มตั้งแต่ปี 2539</t>
  </si>
  <si>
    <t xml:space="preserve">                  (Since 1996, the concept of "Labor Force" was revised to cover persons with the age of 15 years and over , as opposed to the original concept of 13 years and over.)</t>
  </si>
  <si>
    <t xml:space="preserve">                   2/ ผู้ที่ไม่มีงานทำแต่พร้อมที่จะทำงาน</t>
  </si>
  <si>
    <t xml:space="preserve">                  (Person who did not work but were available for work.)</t>
  </si>
  <si>
    <t xml:space="preserve">                  3/ ตั้งแต่ มกราคม 2557 ประมาณการปรับกรอบการสำรวจตามสำมะโนประชากร ปี 2553</t>
  </si>
  <si>
    <t xml:space="preserve">                    (Since January 2014 change estimation which adjusted from population census 2010)</t>
  </si>
  <si>
    <t>ที่มา     :     กรมการปกครอง, สำนักงานคณะกรรมการพัฒนาการเศรษฐกิจและสังคมแห่งชาติ</t>
  </si>
  <si>
    <t xml:space="preserve">                  (Department of Provincial Administration, National Statistical Office and National Economic &amp; Social Development Board)</t>
  </si>
  <si>
    <t>ตารางที่ 17  : ประชากร แรงงานและค่าจ้าง (ต่อ)</t>
  </si>
  <si>
    <t>Table 17 : Population, Labour Force and Wage (cont.)</t>
  </si>
  <si>
    <r>
      <t>อัตราค่าจ้างขั้นต่ำทางการ</t>
    </r>
    <r>
      <rPr>
        <sz val="16"/>
        <rFont val="Angsana New"/>
        <family val="1"/>
        <charset val="222"/>
      </rPr>
      <t xml:space="preserve"> (บาท/วัน)</t>
    </r>
  </si>
  <si>
    <r>
      <t xml:space="preserve">   Minimum wage </t>
    </r>
    <r>
      <rPr>
        <sz val="16"/>
        <rFont val="Angsana New"/>
        <family val="1"/>
      </rPr>
      <t xml:space="preserve">(Baht/day) </t>
    </r>
  </si>
  <si>
    <t>(วันที่มีผลบังคับใช้)</t>
  </si>
  <si>
    <t>(1 ส.ค.)</t>
  </si>
  <si>
    <t>(1 ม.ค.)</t>
  </si>
  <si>
    <t>(1 มิ.ย)</t>
  </si>
  <si>
    <t>(22 พ.ย.)</t>
  </si>
  <si>
    <t>(10 เม.ย.)</t>
  </si>
  <si>
    <t>(1 เม.ย.)</t>
  </si>
  <si>
    <t>(1 ต.ค.)</t>
  </si>
  <si>
    <t xml:space="preserve">   (Effective Date)</t>
  </si>
  <si>
    <t>(1 Aug.)</t>
  </si>
  <si>
    <t>(1 Jan.)</t>
  </si>
  <si>
    <t>(1 Jun.)</t>
  </si>
  <si>
    <t>(22 Nov.)</t>
  </si>
  <si>
    <t>(10 Apr)</t>
  </si>
  <si>
    <t>(1 Jan)</t>
  </si>
  <si>
    <t>(1 Apr)</t>
  </si>
  <si>
    <t>(1 Oct)</t>
  </si>
  <si>
    <t xml:space="preserve">   กรุงเทพฯ </t>
  </si>
  <si>
    <t xml:space="preserve">      Bangkok</t>
  </si>
  <si>
    <t xml:space="preserve">   นครปฐม</t>
  </si>
  <si>
    <t xml:space="preserve">      Nakorn Pathom</t>
  </si>
  <si>
    <t xml:space="preserve">   ปทุมธานี </t>
  </si>
  <si>
    <t xml:space="preserve">      Pathum Thani </t>
  </si>
  <si>
    <t xml:space="preserve">   สมุทรปราการ</t>
  </si>
  <si>
    <t xml:space="preserve">      Samut Prakarn</t>
  </si>
  <si>
    <t xml:space="preserve">   สมุทรสาคร</t>
  </si>
  <si>
    <t xml:space="preserve">      Samut Sakhon</t>
  </si>
  <si>
    <t xml:space="preserve">   นนทบุรี</t>
  </si>
  <si>
    <t xml:space="preserve">      Nonthaburi</t>
  </si>
  <si>
    <t xml:space="preserve">   ภูเก็ต</t>
  </si>
  <si>
    <t xml:space="preserve">      Phuket</t>
  </si>
  <si>
    <t xml:space="preserve">   ชลบุรี</t>
  </si>
  <si>
    <t xml:space="preserve">      Chonburi</t>
  </si>
  <si>
    <t xml:space="preserve">   สระบุรี</t>
  </si>
  <si>
    <t xml:space="preserve">      Saraburi</t>
  </si>
  <si>
    <t xml:space="preserve">   นครราชสีมา</t>
  </si>
  <si>
    <t xml:space="preserve">      Nakhon Ratchasima</t>
  </si>
  <si>
    <t xml:space="preserve">   ระยอง</t>
  </si>
  <si>
    <t xml:space="preserve">      Rayong</t>
  </si>
  <si>
    <t xml:space="preserve">   ระนอง</t>
  </si>
  <si>
    <t xml:space="preserve">      Ranong</t>
  </si>
  <si>
    <t xml:space="preserve">   พระนครศรีอยุธยา</t>
  </si>
  <si>
    <t xml:space="preserve">      Ayutthaya</t>
  </si>
  <si>
    <t xml:space="preserve">   ฉะเชิงเทรา</t>
  </si>
  <si>
    <t xml:space="preserve">      Chachoengsao</t>
  </si>
  <si>
    <t xml:space="preserve">   เชียงใหม่</t>
  </si>
  <si>
    <t xml:space="preserve">      Chiang Mai</t>
  </si>
  <si>
    <t xml:space="preserve">   พังงา</t>
  </si>
  <si>
    <t xml:space="preserve">      Phang Nga</t>
  </si>
  <si>
    <t xml:space="preserve">   กระบี่</t>
  </si>
  <si>
    <t xml:space="preserve">      Krabi</t>
  </si>
  <si>
    <t xml:space="preserve">   เพชรบุรี</t>
  </si>
  <si>
    <t xml:space="preserve">      Phetchaburi</t>
  </si>
  <si>
    <t xml:space="preserve">   กาญจนบุรี</t>
  </si>
  <si>
    <t xml:space="preserve">      Kanchanaburi</t>
  </si>
  <si>
    <t xml:space="preserve">   ลพบุรี</t>
  </si>
  <si>
    <t xml:space="preserve">      Lop Buri</t>
  </si>
  <si>
    <t xml:space="preserve">   จันทบุรี</t>
  </si>
  <si>
    <t xml:space="preserve">     Chanthaburi</t>
  </si>
  <si>
    <t xml:space="preserve">   สมุทรสงคราม</t>
  </si>
  <si>
    <t xml:space="preserve">      Samut Songkhram</t>
  </si>
  <si>
    <t xml:space="preserve">   ราชบุรี</t>
  </si>
  <si>
    <t xml:space="preserve">      Ratchaburi</t>
  </si>
  <si>
    <t xml:space="preserve">   สระแก้ว</t>
  </si>
  <si>
    <t xml:space="preserve">      Sa Kaeo</t>
  </si>
  <si>
    <t xml:space="preserve">   อ่างทอง</t>
  </si>
  <si>
    <t xml:space="preserve">      Ang Thong</t>
  </si>
  <si>
    <t xml:space="preserve">   ตรัง</t>
  </si>
  <si>
    <t xml:space="preserve">      Trang</t>
  </si>
  <si>
    <t xml:space="preserve">   ประจวบคีรีขันธ์</t>
  </si>
  <si>
    <t xml:space="preserve">      Prachaubkirikhan</t>
  </si>
  <si>
    <t xml:space="preserve">   สิงห์บุรี</t>
  </si>
  <si>
    <t xml:space="preserve">      Singburi</t>
  </si>
  <si>
    <t xml:space="preserve">   ปราจีนบุรี</t>
  </si>
  <si>
    <t xml:space="preserve">      Prachin Buri</t>
  </si>
  <si>
    <t xml:space="preserve">   สงขลา</t>
  </si>
  <si>
    <t xml:space="preserve">      Songkha</t>
  </si>
  <si>
    <t xml:space="preserve">   อุดรธานี</t>
  </si>
  <si>
    <t xml:space="preserve">      Udonthani   </t>
  </si>
  <si>
    <t xml:space="preserve">   เลย</t>
  </si>
  <si>
    <t xml:space="preserve">      Loei</t>
  </si>
  <si>
    <t xml:space="preserve">   ชุมพร</t>
  </si>
  <si>
    <t xml:space="preserve">      Chumphon</t>
  </si>
  <si>
    <t xml:space="preserve">   ลำพูน</t>
  </si>
  <si>
    <t xml:space="preserve">      Lamphun</t>
  </si>
  <si>
    <t xml:space="preserve">   สุโขทัย</t>
  </si>
  <si>
    <t xml:space="preserve">      Sukhothai</t>
  </si>
  <si>
    <t xml:space="preserve">   ตราด</t>
  </si>
  <si>
    <t xml:space="preserve">     Trad</t>
  </si>
  <si>
    <t xml:space="preserve">   สุพรรณบุรี</t>
  </si>
  <si>
    <t xml:space="preserve">      Suphan Buri</t>
  </si>
  <si>
    <t xml:space="preserve">   ลำปาง</t>
  </si>
  <si>
    <t xml:space="preserve">      Lumpang, </t>
  </si>
  <si>
    <t xml:space="preserve">   ขอนแก่น</t>
  </si>
  <si>
    <t xml:space="preserve">      Khon Kaen</t>
  </si>
  <si>
    <t xml:space="preserve">   บุรีรัมย์</t>
  </si>
  <si>
    <t xml:space="preserve">      Burirum</t>
  </si>
  <si>
    <t xml:space="preserve">   กาฬสินธุ์</t>
  </si>
  <si>
    <t xml:space="preserve">      Kalasin</t>
  </si>
  <si>
    <t xml:space="preserve">   ปัตตานี</t>
  </si>
  <si>
    <t xml:space="preserve">      Pattani</t>
  </si>
  <si>
    <t xml:space="preserve">   ยะลา</t>
  </si>
  <si>
    <t xml:space="preserve">      Yala</t>
  </si>
  <si>
    <t xml:space="preserve">   สตูล</t>
  </si>
  <si>
    <t xml:space="preserve">      Satoon</t>
  </si>
  <si>
    <t xml:space="preserve">   นครพนม</t>
  </si>
  <si>
    <t xml:space="preserve">      Nakorn Phanom</t>
  </si>
  <si>
    <t xml:space="preserve">   นครศรีธรรมราช</t>
  </si>
  <si>
    <t xml:space="preserve">      Nakornsrithammarat</t>
  </si>
  <si>
    <t xml:space="preserve">   หนองคาย</t>
  </si>
  <si>
    <t xml:space="preserve">      Nongkhai</t>
  </si>
  <si>
    <t xml:space="preserve">   นราธิวาส</t>
  </si>
  <si>
    <t xml:space="preserve">      Narathiwat</t>
  </si>
  <si>
    <t xml:space="preserve">   ตาก</t>
  </si>
  <si>
    <t xml:space="preserve">      Tak</t>
  </si>
  <si>
    <t xml:space="preserve">   นครสวรรค์</t>
  </si>
  <si>
    <t xml:space="preserve">      Nakornsawan</t>
  </si>
  <si>
    <t xml:space="preserve">   พัทลุง</t>
  </si>
  <si>
    <t xml:space="preserve">      Pattalung</t>
  </si>
  <si>
    <t xml:space="preserve">   พิษณุโลก</t>
  </si>
  <si>
    <t xml:space="preserve">      Phisanulok</t>
  </si>
  <si>
    <t xml:space="preserve">   เพชรบูรณ์</t>
  </si>
  <si>
    <t xml:space="preserve">      Petchaboon</t>
  </si>
  <si>
    <t xml:space="preserve">   สุราษฏร์ธานี</t>
  </si>
  <si>
    <t xml:space="preserve">      Surat Thani</t>
  </si>
  <si>
    <t xml:space="preserve">   อุตรดิตถ์</t>
  </si>
  <si>
    <t xml:space="preserve">      Uttraradit</t>
  </si>
  <si>
    <t xml:space="preserve">   กำแพงเพชร</t>
  </si>
  <si>
    <t xml:space="preserve">      Kamphaeng Phet</t>
  </si>
  <si>
    <t xml:space="preserve">   นครนายก</t>
  </si>
  <si>
    <t xml:space="preserve">       Nakorn Nayok</t>
  </si>
  <si>
    <t xml:space="preserve">   ชัยนาท</t>
  </si>
  <si>
    <t xml:space="preserve">      Chainat</t>
  </si>
  <si>
    <t xml:space="preserve">   ชัยภูมิ</t>
  </si>
  <si>
    <t xml:space="preserve">      Chaiyaphum</t>
  </si>
  <si>
    <t xml:space="preserve">   มุกดาหาร</t>
  </si>
  <si>
    <t xml:space="preserve">      Mugdahan</t>
  </si>
  <si>
    <t xml:space="preserve">   ร้อยเอ็ด</t>
  </si>
  <si>
    <t xml:space="preserve">      Roi-ed</t>
  </si>
  <si>
    <t xml:space="preserve">   ศรีสะเกษ</t>
  </si>
  <si>
    <t xml:space="preserve">      Srisaket</t>
  </si>
  <si>
    <t xml:space="preserve">   สกลนคร</t>
  </si>
  <si>
    <t xml:space="preserve">      Sakonnakorn</t>
  </si>
  <si>
    <t xml:space="preserve">   หนองบัวลำภู</t>
  </si>
  <si>
    <t xml:space="preserve">      Nong Bua Lampoo</t>
  </si>
  <si>
    <t xml:space="preserve">Minimum wage (Baht/day) </t>
  </si>
  <si>
    <t xml:space="preserve">   อุทัยธานี</t>
  </si>
  <si>
    <t xml:space="preserve">      Uthaithani</t>
  </si>
  <si>
    <t xml:space="preserve">   เชียงราย</t>
  </si>
  <si>
    <t xml:space="preserve">      Chiang Rai</t>
  </si>
  <si>
    <t xml:space="preserve">   ยโสธร</t>
  </si>
  <si>
    <t xml:space="preserve">      Yasothon</t>
  </si>
  <si>
    <t xml:space="preserve">   มหาสารคาม</t>
  </si>
  <si>
    <t xml:space="preserve">      Mahasarakham</t>
  </si>
  <si>
    <t xml:space="preserve">   อำนาจเจริญ</t>
  </si>
  <si>
    <t xml:space="preserve">      Amnatchareon</t>
  </si>
  <si>
    <t xml:space="preserve">   พิจิตร</t>
  </si>
  <si>
    <t xml:space="preserve">      Phichit</t>
  </si>
  <si>
    <t xml:space="preserve">   แม่ฮ่องสอน</t>
  </si>
  <si>
    <t xml:space="preserve">      Mae Hong Son</t>
  </si>
  <si>
    <t xml:space="preserve">   สุรินทร์</t>
  </si>
  <si>
    <t xml:space="preserve">      Surin</t>
  </si>
  <si>
    <t xml:space="preserve">   อุบลราชธานี</t>
  </si>
  <si>
    <t xml:space="preserve">     Ubon Ratchathani</t>
  </si>
  <si>
    <t xml:space="preserve">   พะเยา</t>
  </si>
  <si>
    <t xml:space="preserve">      Phayao</t>
  </si>
  <si>
    <t xml:space="preserve">   แพร่</t>
  </si>
  <si>
    <t xml:space="preserve">     Phrae</t>
  </si>
  <si>
    <t xml:space="preserve">   น่าน</t>
  </si>
  <si>
    <t xml:space="preserve">      Nan</t>
  </si>
  <si>
    <t xml:space="preserve">   บึงกาฬ</t>
  </si>
  <si>
    <t xml:space="preserve">      Bueng Kan</t>
  </si>
  <si>
    <t>ที่มา :         สำนักงานคณะกรรมการค่าจ้าง กระทรวงแรงงาน</t>
  </si>
  <si>
    <t xml:space="preserve">                  (Office of Wage Committee, Ministry of Labour)</t>
  </si>
  <si>
    <t>ชื่อตาราง ภาษาไทย</t>
  </si>
  <si>
    <t>ช่องทางอื่นที่สามารถเข้าถึงข้อมูล</t>
  </si>
  <si>
    <t xml:space="preserve"> IMF,  WORLD ECONOMIC OUTLOOK</t>
  </si>
  <si>
    <t>Reuters FXXZ , Finance &amp; Bullion Report</t>
  </si>
  <si>
    <t>World Grain Situation and Outlook ; The United States Department of Agriculture</t>
  </si>
  <si>
    <t>สำนักงานสภาพัฒนาการเศรษฐกิจและสังคมแห่งชาติ</t>
  </si>
  <si>
    <t xml:space="preserve">สำนักงานเศรษฐกิจอุตสาหกรรม </t>
  </si>
  <si>
    <t>กระทรวงการท่องเที่ยวและกีฬา</t>
  </si>
  <si>
    <t>สำนักงานเศรษฐกิจอุตสาหกรรม</t>
  </si>
  <si>
    <t>การใช้จ่ายเพื่อการอุปโภคบริโภคของภาคเอกชน (ยกเลิกไปแล้ว)</t>
  </si>
  <si>
    <t>BOT website ตาราง EC_EI_003_S2 ดัชนีการอุปโภคบริโภคภาคเอกชนและองค์ประกอบที่ปรับฤดูกาล</t>
  </si>
  <si>
    <t>การลงทุนของภาคเอกชน (ยกเลิกไปแล้ว)</t>
  </si>
  <si>
    <t>BOT website ตาราง EC_EI_004_S2 ดัชนีการลงทุนภาคเอกชนและองค์ประกอบที่ปรับฤดูกาล</t>
  </si>
  <si>
    <t>EC_EI_009_S2 เครื่องชี้ธุรกิจอสังหาริมทรัพย์ (bot.or.th)</t>
  </si>
  <si>
    <t>EC_XT_049 ดุลการชำระเงิน (ดอลลาร์ สรอ.) 1/ (bot.or.th)</t>
  </si>
  <si>
    <t>EC_XT_048 ดุลการชำระเงิน 1/ (bot.or.th)</t>
  </si>
  <si>
    <t>EC_XT_030 เงินสำรองระหว่างประเทศ 1/ 2/ (bot.or.th)</t>
  </si>
  <si>
    <t>EC_XT_032_S2 หนี้ต่างประเทศ (ดอลลาร์ สรอ.) (bot.or.th)</t>
  </si>
  <si>
    <t>EC_RL_007 ราคาขายส่งสินค้าโภคภัณฑ์ในตลาดสำคัญ (bot.or.th)</t>
  </si>
  <si>
    <t xml:space="preserve">สำนักดัชนีเศรษฐกิจการค้า  กระทรวงพาณิชย์  </t>
  </si>
  <si>
    <t>สถิติตลาดการเงิน (bot.or.th)</t>
  </si>
  <si>
    <t>FM_CM_002 หลักทรัพย์ออกใหม่ (bot.or.th)</t>
  </si>
  <si>
    <t>หน้าหลัก - ตลาดหลักทรัพย์แห่งประเทศไทย (set.or.th)</t>
  </si>
  <si>
    <t>EC_PF_009_S2 งบกระแสเงินสดรัฐบาล (bot.or.th)</t>
  </si>
  <si>
    <t>ดัชนีและเครื่องชี้เศรษฐกิจการเงินทั้งหมด (bot.or.th)</t>
  </si>
  <si>
    <t>ธปท. จะยกเลิกการเผยแพร่ข้อมูลเครื่องชี้ภาวะเศรษฐกิจที่สำคัญที่เผยแพร่ในรูปแบบ PDF และ excel ตั้งแต่สิ้นเดือนพฤศจิกายน 2567 เป็นต้นไป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</si>
</sst>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87" formatCode="_(* #,##0.00_);_(* \(#,##0.00\);_(* &quot;-&quot;??_);_(@_)"/>
    <numFmt numFmtId="188" formatCode="_(&quot;฿&quot;* #,##0.00_);_(&quot;฿&quot;* \(#,##0.00\);_(&quot;฿&quot;* &quot;-&quot;??_);_(@_)"/>
    <numFmt numFmtId="189" formatCode="0.0"/>
    <numFmt numFmtId="190" formatCode="#,##0.0"/>
    <numFmt numFmtId="191" formatCode="d\ \ด\ด\ด\ด\ \b\b\b\b"/>
    <numFmt numFmtId="192" formatCode="dd\ mmmm\ yyyy"/>
    <numFmt numFmtId="193" formatCode="\(0.00\)"/>
    <numFmt numFmtId="194" formatCode="\(0.0\)"/>
    <numFmt numFmtId="195" formatCode="_-* #,##0_-;\-* #,##0_-;_-* &quot;-&quot;??_-;_-@_-"/>
    <numFmt numFmtId="196" formatCode="\(#,##0.0\);\ \(\-#,##0.0\)"/>
    <numFmt numFmtId="197" formatCode="_-* #,##0.0_-;\-* #,##0.0_-;_-* &quot;-&quot;??_-;_-@_-"/>
    <numFmt numFmtId="198" formatCode="\(#,##0.0\);\(\-#,##0.0\)"/>
    <numFmt numFmtId="199" formatCode="#,##0_ ;\-#,##0\ "/>
    <numFmt numFmtId="200" formatCode="#,##0.0;\-#,##0.0"/>
    <numFmt numFmtId="201" formatCode="\(#,##0.00\);\(\-#,##0.00\)"/>
    <numFmt numFmtId="202" formatCode="#,##0.0_ ;\-#,##0.0\ "/>
    <numFmt numFmtId="203" formatCode="0.0000"/>
    <numFmt numFmtId="204" formatCode="\(0.0\);\(\-0.0\)"/>
    <numFmt numFmtId="205" formatCode="B1mmm\-yy"/>
  </numFmts>
  <fonts count="139" x14ac:knownFonts="1">
    <font>
      <sz val="14"/>
      <name val="Angsana New"/>
      <charset val="222"/>
    </font>
    <font>
      <sz val="11"/>
      <color theme="1"/>
      <name val="Tahoma"/>
      <family val="2"/>
      <charset val="222"/>
      <scheme val="minor"/>
    </font>
    <font>
      <sz val="14"/>
      <name val="Angsana New"/>
      <family val="1"/>
    </font>
    <font>
      <sz val="14"/>
      <name val="Angsana New"/>
      <family val="1"/>
    </font>
    <font>
      <sz val="16"/>
      <name val="AngsanaUPC"/>
      <family val="1"/>
      <charset val="222"/>
    </font>
    <font>
      <u/>
      <sz val="14"/>
      <name val="Angsana New"/>
      <family val="1"/>
    </font>
    <font>
      <sz val="16"/>
      <name val="Angsana New"/>
      <family val="1"/>
      <charset val="222"/>
    </font>
    <font>
      <sz val="12"/>
      <name val="Angsana New"/>
      <family val="1"/>
    </font>
    <font>
      <sz val="14"/>
      <name val="Angsana New"/>
      <family val="1"/>
      <charset val="222"/>
    </font>
    <font>
      <b/>
      <sz val="16"/>
      <name val="Angsana New"/>
      <family val="1"/>
      <charset val="222"/>
    </font>
    <font>
      <sz val="14"/>
      <name val="BrowalliaUPC"/>
      <family val="2"/>
      <charset val="222"/>
    </font>
    <font>
      <sz val="16"/>
      <color indexed="8"/>
      <name val="Angsana New"/>
      <family val="1"/>
      <charset val="222"/>
    </font>
    <font>
      <i/>
      <sz val="16"/>
      <name val="Angsana New"/>
      <family val="1"/>
      <charset val="222"/>
    </font>
    <font>
      <b/>
      <vertAlign val="superscript"/>
      <sz val="16"/>
      <name val="Angsana New"/>
      <family val="1"/>
    </font>
    <font>
      <b/>
      <sz val="16"/>
      <name val="Angsana New"/>
      <family val="1"/>
    </font>
    <font>
      <sz val="16"/>
      <name val="Angsana New"/>
      <family val="1"/>
    </font>
    <font>
      <vertAlign val="superscript"/>
      <sz val="16"/>
      <name val="Angsana New"/>
      <family val="1"/>
    </font>
    <font>
      <vertAlign val="superscript"/>
      <sz val="16"/>
      <name val="Angsana New"/>
      <family val="1"/>
      <charset val="222"/>
    </font>
    <font>
      <b/>
      <vertAlign val="superscript"/>
      <sz val="16"/>
      <name val="Angsana New"/>
      <family val="1"/>
      <charset val="222"/>
    </font>
    <font>
      <i/>
      <sz val="14"/>
      <name val="Angsana New"/>
      <family val="1"/>
      <charset val="222"/>
    </font>
    <font>
      <sz val="12"/>
      <name val="Angsana New"/>
      <family val="1"/>
      <charset val="222"/>
    </font>
    <font>
      <i/>
      <sz val="16"/>
      <name val="Angsana New"/>
      <family val="1"/>
    </font>
    <font>
      <b/>
      <sz val="16"/>
      <color indexed="8"/>
      <name val="Angsana New"/>
      <family val="1"/>
      <charset val="222"/>
    </font>
    <font>
      <b/>
      <vertAlign val="superscript"/>
      <sz val="16"/>
      <color indexed="8"/>
      <name val="Angsana New"/>
      <family val="1"/>
    </font>
    <font>
      <u/>
      <sz val="16"/>
      <name val="Angsana New"/>
      <family val="1"/>
      <charset val="222"/>
    </font>
    <font>
      <b/>
      <sz val="16"/>
      <name val="Arial"/>
      <family val="2"/>
      <charset val="222"/>
    </font>
    <font>
      <sz val="16"/>
      <name val="Arial"/>
      <family val="2"/>
      <charset val="222"/>
    </font>
    <font>
      <sz val="16"/>
      <color indexed="8"/>
      <name val="Angsana New"/>
      <family val="1"/>
    </font>
    <font>
      <sz val="16"/>
      <color indexed="10"/>
      <name val="Angsana New"/>
      <family val="1"/>
    </font>
    <font>
      <sz val="12"/>
      <name val="EucrosiaUPC"/>
      <family val="1"/>
      <charset val="222"/>
    </font>
    <font>
      <b/>
      <sz val="16"/>
      <color indexed="32"/>
      <name val="Angsana New"/>
      <family val="1"/>
      <charset val="222"/>
    </font>
    <font>
      <b/>
      <sz val="18"/>
      <color indexed="32"/>
      <name val="EucrosiaUPC"/>
      <family val="1"/>
      <charset val="222"/>
    </font>
    <font>
      <b/>
      <sz val="16"/>
      <color indexed="32"/>
      <name val="EucrosiaUPC"/>
      <family val="1"/>
      <charset val="222"/>
    </font>
    <font>
      <b/>
      <sz val="14"/>
      <name val="Angsana New"/>
      <family val="1"/>
    </font>
    <font>
      <i/>
      <sz val="14"/>
      <name val="Angsana New"/>
      <family val="1"/>
    </font>
    <font>
      <i/>
      <sz val="12"/>
      <name val="Angsana New"/>
      <family val="1"/>
    </font>
    <font>
      <b/>
      <i/>
      <sz val="14"/>
      <name val="Angsana New"/>
      <family val="1"/>
      <charset val="222"/>
    </font>
    <font>
      <b/>
      <sz val="16"/>
      <color indexed="18"/>
      <name val="Angsana New"/>
      <family val="1"/>
      <charset val="222"/>
    </font>
    <font>
      <b/>
      <sz val="12"/>
      <color indexed="18"/>
      <name val="EucrosiaUPC"/>
      <family val="1"/>
      <charset val="222"/>
    </font>
    <font>
      <sz val="14"/>
      <name val="BrowalliaUPC"/>
      <family val="2"/>
      <charset val="222"/>
    </font>
    <font>
      <b/>
      <i/>
      <u/>
      <sz val="14"/>
      <name val="Angsana New"/>
      <family val="1"/>
      <charset val="222"/>
    </font>
    <font>
      <b/>
      <i/>
      <sz val="16"/>
      <name val="Angsana New"/>
      <family val="1"/>
    </font>
    <font>
      <u/>
      <sz val="16"/>
      <name val="Angsana New"/>
      <family val="1"/>
    </font>
    <font>
      <b/>
      <sz val="16"/>
      <color indexed="8"/>
      <name val="Angsana New"/>
      <family val="1"/>
    </font>
    <font>
      <sz val="16"/>
      <color indexed="12"/>
      <name val="Angsana New"/>
      <family val="1"/>
    </font>
    <font>
      <i/>
      <sz val="14"/>
      <color indexed="8"/>
      <name val="Angsana New"/>
      <family val="1"/>
      <charset val="222"/>
    </font>
    <font>
      <u/>
      <vertAlign val="superscript"/>
      <sz val="16"/>
      <name val="Angsana New"/>
      <family val="1"/>
      <charset val="222"/>
    </font>
    <font>
      <b/>
      <i/>
      <sz val="12"/>
      <name val="Angsana New"/>
      <family val="1"/>
    </font>
    <font>
      <i/>
      <vertAlign val="superscript"/>
      <sz val="12"/>
      <name val="Angsana New"/>
      <family val="1"/>
    </font>
    <font>
      <b/>
      <sz val="14"/>
      <color indexed="18"/>
      <name val="Angsana New"/>
      <family val="1"/>
    </font>
    <font>
      <sz val="12"/>
      <color indexed="16"/>
      <name val="EucrosiaUPC"/>
      <family val="1"/>
      <charset val="222"/>
    </font>
    <font>
      <sz val="12"/>
      <color indexed="17"/>
      <name val="EucrosiaUPC"/>
      <family val="1"/>
      <charset val="222"/>
    </font>
    <font>
      <b/>
      <vertAlign val="superscript"/>
      <sz val="20"/>
      <name val="Angsana New"/>
      <family val="1"/>
    </font>
    <font>
      <i/>
      <sz val="13"/>
      <name val="Angsana New"/>
      <family val="1"/>
    </font>
    <font>
      <sz val="22"/>
      <name val="Angsana New"/>
      <family val="1"/>
    </font>
    <font>
      <vertAlign val="superscript"/>
      <sz val="16"/>
      <color indexed="8"/>
      <name val="Angsana New"/>
      <family val="1"/>
      <charset val="222"/>
    </font>
    <font>
      <b/>
      <i/>
      <sz val="14"/>
      <name val="Angsana New"/>
      <family val="1"/>
    </font>
    <font>
      <b/>
      <vertAlign val="superscript"/>
      <sz val="14"/>
      <name val="Angsana New"/>
      <family val="1"/>
    </font>
    <font>
      <vertAlign val="superscript"/>
      <sz val="14"/>
      <name val="Angsana New"/>
      <family val="1"/>
    </font>
    <font>
      <sz val="10"/>
      <name val="Times New Roman"/>
      <family val="1"/>
    </font>
    <font>
      <sz val="10"/>
      <name val="Tahoma"/>
      <family val="2"/>
    </font>
    <font>
      <sz val="16"/>
      <name val="AngsanaUPC"/>
      <family val="1"/>
      <charset val="222"/>
    </font>
    <font>
      <i/>
      <sz val="12"/>
      <name val="Angsana New"/>
      <family val="1"/>
      <charset val="222"/>
    </font>
    <font>
      <sz val="16"/>
      <name val="AngsanaUPC"/>
      <family val="1"/>
    </font>
    <font>
      <b/>
      <sz val="9"/>
      <color indexed="12"/>
      <name val="Arial"/>
      <family val="2"/>
    </font>
    <font>
      <b/>
      <sz val="9"/>
      <name val="Arial"/>
      <family val="2"/>
    </font>
    <font>
      <b/>
      <i/>
      <sz val="14"/>
      <color indexed="10"/>
      <name val="Angsana New"/>
      <family val="1"/>
    </font>
    <font>
      <sz val="15"/>
      <name val="Angsana New"/>
      <family val="1"/>
      <charset val="222"/>
    </font>
    <font>
      <sz val="14.5"/>
      <name val="Angsana New"/>
      <family val="1"/>
    </font>
    <font>
      <sz val="15"/>
      <name val="Angsana New"/>
      <family val="1"/>
    </font>
    <font>
      <sz val="11"/>
      <color indexed="8"/>
      <name val="Calibri"/>
      <family val="2"/>
    </font>
    <font>
      <sz val="16"/>
      <name val="AngsanaUPC"/>
      <family val="1"/>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6"/>
      <color indexed="8"/>
      <name val="TH SarabunPSK"/>
      <family val="2"/>
      <charset val="222"/>
    </font>
    <font>
      <sz val="11"/>
      <color indexed="20"/>
      <name val="Tahoma"/>
      <family val="2"/>
      <charset val="222"/>
    </font>
    <font>
      <sz val="14"/>
      <name val="AngsanaUPC"/>
      <family val="1"/>
      <charset val="222"/>
    </font>
    <font>
      <sz val="16"/>
      <color indexed="8"/>
      <name val="Angsana New"/>
      <family val="2"/>
      <charset val="222"/>
    </font>
    <font>
      <sz val="10"/>
      <name val="Arial"/>
      <family val="2"/>
    </font>
    <font>
      <sz val="14"/>
      <name val="Cordia New"/>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6"/>
      <color theme="1"/>
      <name val="BrowalliaUPC"/>
      <family val="2"/>
      <charset val="222"/>
    </font>
    <font>
      <sz val="11"/>
      <color theme="1"/>
      <name val="Tahoma"/>
      <family val="2"/>
      <charset val="222"/>
      <scheme val="minor"/>
    </font>
    <font>
      <sz val="16"/>
      <color theme="1"/>
      <name val="TH SarabunPSK"/>
      <family val="2"/>
      <charset val="222"/>
    </font>
    <font>
      <sz val="16"/>
      <color rgb="FFFF0000"/>
      <name val="Angsana New"/>
      <family val="1"/>
      <charset val="222"/>
    </font>
    <font>
      <i/>
      <sz val="9"/>
      <name val="Tahoma"/>
      <family val="2"/>
      <scheme val="major"/>
    </font>
    <font>
      <b/>
      <sz val="9"/>
      <color rgb="FFFF0000"/>
      <name val="Arial"/>
      <family val="2"/>
    </font>
    <font>
      <b/>
      <sz val="16"/>
      <color rgb="FF000000"/>
      <name val="Angsana New"/>
      <family val="1"/>
    </font>
    <font>
      <sz val="16"/>
      <color rgb="FF000000"/>
      <name val="Angsana New"/>
      <family val="1"/>
      <charset val="222"/>
    </font>
    <font>
      <sz val="16"/>
      <color rgb="FF000000"/>
      <name val="Angsana New"/>
      <family val="1"/>
    </font>
    <font>
      <sz val="11"/>
      <color theme="1"/>
      <name val="Tahoma"/>
      <family val="2"/>
      <scheme val="minor"/>
    </font>
    <font>
      <b/>
      <sz val="20"/>
      <color rgb="FF000000"/>
      <name val="Angsana New"/>
      <family val="1"/>
    </font>
    <font>
      <i/>
      <sz val="17"/>
      <color rgb="FF000000"/>
      <name val="Angsana New"/>
      <family val="1"/>
    </font>
    <font>
      <sz val="18"/>
      <name val="Arial"/>
      <family val="2"/>
    </font>
    <font>
      <b/>
      <sz val="17"/>
      <color rgb="FF000000"/>
      <name val="Angsana New"/>
      <family val="1"/>
    </font>
    <font>
      <sz val="17"/>
      <color rgb="FF000000"/>
      <name val="Angsana New"/>
      <family val="1"/>
    </font>
    <font>
      <sz val="18"/>
      <name val="Angsana New"/>
      <family val="1"/>
    </font>
    <font>
      <u/>
      <sz val="17"/>
      <color rgb="FF000000"/>
      <name val="Angsana New"/>
      <family val="1"/>
    </font>
    <font>
      <u/>
      <sz val="14"/>
      <color theme="10"/>
      <name val="Angsana New"/>
      <family val="1"/>
    </font>
    <font>
      <sz val="8"/>
      <name val="Angsana New"/>
      <family val="1"/>
    </font>
    <font>
      <vertAlign val="superscript"/>
      <sz val="17"/>
      <color rgb="FF000000"/>
      <name val="Angsana New"/>
      <family val="1"/>
    </font>
    <font>
      <b/>
      <vertAlign val="superscript"/>
      <sz val="16"/>
      <color rgb="FF000000"/>
      <name val="Angsana New"/>
      <family val="1"/>
    </font>
    <font>
      <vertAlign val="superscript"/>
      <sz val="16"/>
      <color rgb="FF000000"/>
      <name val="Angsana New"/>
      <family val="1"/>
    </font>
    <font>
      <sz val="11"/>
      <color rgb="FF000000"/>
      <name val="Tahoma"/>
      <family val="2"/>
    </font>
    <font>
      <b/>
      <vertAlign val="superscript"/>
      <sz val="18"/>
      <color rgb="FF000000"/>
      <name val="Angsana New"/>
      <family val="1"/>
    </font>
    <font>
      <b/>
      <sz val="18"/>
      <color rgb="FF000000"/>
      <name val="Angsana New"/>
      <family val="1"/>
    </font>
    <font>
      <b/>
      <sz val="16"/>
      <color indexed="18"/>
      <name val="Angsana New"/>
      <family val="1"/>
    </font>
    <font>
      <b/>
      <sz val="9"/>
      <color indexed="81"/>
      <name val="Tahoma"/>
      <family val="2"/>
    </font>
    <font>
      <sz val="14"/>
      <color rgb="FF00B050"/>
      <name val="Angsana New"/>
      <family val="1"/>
    </font>
    <font>
      <sz val="12"/>
      <color rgb="FF00B050"/>
      <name val="Angsana New"/>
      <family val="1"/>
      <charset val="222"/>
    </font>
    <font>
      <sz val="12"/>
      <color rgb="FF00B050"/>
      <name val="EucrosiaUPC"/>
      <family val="1"/>
    </font>
    <font>
      <sz val="14"/>
      <color rgb="FF00B050"/>
      <name val="Angsana New"/>
      <family val="1"/>
      <charset val="222"/>
    </font>
    <font>
      <sz val="12"/>
      <name val="EucrosiaUPC"/>
      <family val="1"/>
    </font>
    <font>
      <b/>
      <sz val="12"/>
      <color rgb="FF0070C0"/>
      <name val="Angsana New"/>
      <family val="1"/>
    </font>
    <font>
      <b/>
      <sz val="14"/>
      <color rgb="FF0070C0"/>
      <name val="Angsana New"/>
      <family val="1"/>
    </font>
    <font>
      <b/>
      <sz val="12"/>
      <color rgb="FF0070C0"/>
      <name val="EucrosiaUPC"/>
      <family val="1"/>
    </font>
    <font>
      <b/>
      <sz val="12"/>
      <name val="EucrosiaUPC"/>
      <family val="1"/>
    </font>
    <font>
      <b/>
      <sz val="12"/>
      <name val="Angsana New"/>
      <family val="1"/>
    </font>
    <font>
      <b/>
      <sz val="16"/>
      <color rgb="FF000000"/>
      <name val="Angsana New"/>
      <family val="1"/>
      <charset val="222"/>
    </font>
    <font>
      <b/>
      <sz val="14"/>
      <color rgb="FFFFFFFF"/>
      <name val="DB Helvethaica X 55 Regular"/>
    </font>
    <font>
      <sz val="14"/>
      <color theme="1"/>
      <name val="DB Helvethaica X 55 Regular"/>
    </font>
    <font>
      <sz val="14"/>
      <color rgb="FF000000"/>
      <name val="DB Helvethaica X 55 Regular"/>
    </font>
    <font>
      <u/>
      <sz val="11"/>
      <color theme="10"/>
      <name val="Tahoma"/>
      <family val="2"/>
      <charset val="222"/>
      <scheme val="minor"/>
    </font>
    <font>
      <u/>
      <sz val="14"/>
      <color rgb="FF0070C0"/>
      <name val="DB Helvethaica X 55 Regular"/>
    </font>
    <font>
      <sz val="14"/>
      <color rgb="FF7F7F7F"/>
      <name val="DB Helvethaica X 55 Regular"/>
    </font>
    <font>
      <sz val="14"/>
      <color rgb="FFFF0000"/>
      <name val="DB Helvethaica X 55 Regular"/>
    </font>
  </fonts>
  <fills count="41">
    <fill>
      <patternFill patternType="none"/>
    </fill>
    <fill>
      <patternFill patternType="gray125"/>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rgb="FFE3F4FE"/>
        <bgColor indexed="64"/>
      </patternFill>
    </fill>
    <fill>
      <patternFill patternType="solid">
        <fgColor theme="0"/>
        <bgColor indexed="64"/>
      </patternFill>
    </fill>
    <fill>
      <patternFill patternType="solid">
        <fgColor theme="8" tint="0.79998168889431442"/>
        <bgColor indexed="64"/>
      </patternFill>
    </fill>
    <fill>
      <patternFill patternType="solid">
        <fgColor rgb="FFCCECFF"/>
        <bgColor indexed="64"/>
      </patternFill>
    </fill>
    <fill>
      <patternFill patternType="solid">
        <fgColor rgb="FFE3F4FE"/>
        <bgColor rgb="FF000000"/>
      </patternFill>
    </fill>
    <fill>
      <patternFill patternType="solid">
        <fgColor rgb="FFFFFFFF"/>
        <bgColor rgb="FF000000"/>
      </patternFill>
    </fill>
    <fill>
      <patternFill patternType="solid">
        <fgColor rgb="FF99CDFF"/>
        <bgColor rgb="FF000000"/>
      </patternFill>
    </fill>
    <fill>
      <patternFill patternType="solid">
        <fgColor rgb="FF00B0F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376092"/>
        <bgColor indexed="64"/>
      </patternFill>
    </fill>
    <fill>
      <patternFill patternType="solid">
        <fgColor theme="3" tint="0.89999084444715716"/>
        <bgColor indexed="64"/>
      </patternFill>
    </fill>
    <fill>
      <patternFill patternType="solid">
        <fgColor theme="0" tint="-0.14999847407452621"/>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indexed="64"/>
      </bottom>
      <diagonal/>
    </border>
    <border>
      <left/>
      <right/>
      <top/>
      <bottom style="thin">
        <color indexed="64"/>
      </bottom>
      <diagonal/>
    </border>
    <border>
      <left/>
      <right/>
      <top style="hair">
        <color indexed="64"/>
      </top>
      <bottom/>
      <diagonal/>
    </border>
    <border>
      <left/>
      <right/>
      <top/>
      <bottom style="medium">
        <color rgb="FF000000"/>
      </bottom>
      <diagonal/>
    </border>
    <border>
      <left/>
      <right/>
      <top style="medium">
        <color rgb="FF000000"/>
      </top>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s>
  <cellStyleXfs count="272">
    <xf numFmtId="0" fontId="0" fillId="0" borderId="0"/>
    <xf numFmtId="0" fontId="70" fillId="3" borderId="0" applyNumberFormat="0" applyBorder="0" applyAlignment="0" applyProtection="0"/>
    <xf numFmtId="0" fontId="70" fillId="3" borderId="0" applyNumberFormat="0" applyBorder="0" applyAlignment="0" applyProtection="0"/>
    <xf numFmtId="0" fontId="70" fillId="3"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8" borderId="0" applyNumberFormat="0" applyBorder="0" applyAlignment="0" applyProtection="0"/>
    <xf numFmtId="0" fontId="70" fillId="8" borderId="0" applyNumberFormat="0" applyBorder="0" applyAlignment="0" applyProtection="0"/>
    <xf numFmtId="0" fontId="70" fillId="8"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4" borderId="0" applyNumberFormat="0" applyBorder="0" applyAlignment="0" applyProtection="0"/>
    <xf numFmtId="0" fontId="70" fillId="4" borderId="0" applyNumberFormat="0" applyBorder="0" applyAlignment="0" applyProtection="0"/>
    <xf numFmtId="0" fontId="70" fillId="4" borderId="0" applyNumberFormat="0" applyBorder="0" applyAlignment="0" applyProtection="0"/>
    <xf numFmtId="0" fontId="70" fillId="11" borderId="0" applyNumberFormat="0" applyBorder="0" applyAlignment="0" applyProtection="0"/>
    <xf numFmtId="0" fontId="70" fillId="11"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8" borderId="0" applyNumberFormat="0" applyBorder="0" applyAlignment="0" applyProtection="0"/>
    <xf numFmtId="0" fontId="70" fillId="8" borderId="0" applyNumberFormat="0" applyBorder="0" applyAlignment="0" applyProtection="0"/>
    <xf numFmtId="0" fontId="70" fillId="8" borderId="0" applyNumberFormat="0" applyBorder="0" applyAlignment="0" applyProtection="0"/>
    <xf numFmtId="0" fontId="70" fillId="11" borderId="0" applyNumberFormat="0" applyBorder="0" applyAlignment="0" applyProtection="0"/>
    <xf numFmtId="0" fontId="70" fillId="11" borderId="0" applyNumberFormat="0" applyBorder="0" applyAlignment="0" applyProtection="0"/>
    <xf numFmtId="0" fontId="70" fillId="11"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2" borderId="0" applyNumberFormat="0" applyBorder="0" applyAlignment="0" applyProtection="0"/>
    <xf numFmtId="0" fontId="72" fillId="12" borderId="0" applyNumberFormat="0" applyBorder="0" applyAlignment="0" applyProtection="0"/>
    <xf numFmtId="0" fontId="72" fillId="12"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2" borderId="0" applyNumberFormat="0" applyBorder="0" applyAlignment="0" applyProtection="0"/>
    <xf numFmtId="0" fontId="72" fillId="22" borderId="0" applyNumberFormat="0" applyBorder="0" applyAlignment="0" applyProtection="0"/>
    <xf numFmtId="0" fontId="72" fillId="22"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23" borderId="0" applyNumberFormat="0" applyBorder="0" applyAlignment="0" applyProtection="0"/>
    <xf numFmtId="0" fontId="72" fillId="23" borderId="0" applyNumberFormat="0" applyBorder="0" applyAlignment="0" applyProtection="0"/>
    <xf numFmtId="0" fontId="72" fillId="23" borderId="0" applyNumberFormat="0" applyBorder="0" applyAlignment="0" applyProtection="0"/>
    <xf numFmtId="0" fontId="73" fillId="5" borderId="0" applyNumberFormat="0" applyBorder="0" applyAlignment="0" applyProtection="0"/>
    <xf numFmtId="0" fontId="73" fillId="5" borderId="0" applyNumberFormat="0" applyBorder="0" applyAlignment="0" applyProtection="0"/>
    <xf numFmtId="0" fontId="84" fillId="5" borderId="0" applyNumberFormat="0" applyBorder="0" applyAlignment="0" applyProtection="0"/>
    <xf numFmtId="0" fontId="74" fillId="10" borderId="1" applyNumberFormat="0" applyAlignment="0" applyProtection="0"/>
    <xf numFmtId="0" fontId="74" fillId="10" borderId="1" applyNumberFormat="0" applyAlignment="0" applyProtection="0"/>
    <xf numFmtId="0" fontId="74" fillId="10" borderId="1" applyNumberFormat="0" applyAlignment="0" applyProtection="0"/>
    <xf numFmtId="0" fontId="75" fillId="24" borderId="2" applyNumberFormat="0" applyAlignment="0" applyProtection="0"/>
    <xf numFmtId="0" fontId="75" fillId="24" borderId="2" applyNumberFormat="0" applyAlignment="0" applyProtection="0"/>
    <xf numFmtId="0" fontId="75" fillId="24" borderId="2" applyNumberFormat="0" applyAlignment="0" applyProtection="0"/>
    <xf numFmtId="187" fontId="2" fillId="0" borderId="0" applyFont="0" applyFill="0" applyBorder="0" applyAlignment="0" applyProtection="0"/>
    <xf numFmtId="187" fontId="83" fillId="0" borderId="0" applyFont="0" applyFill="0" applyBorder="0" applyAlignment="0" applyProtection="0"/>
    <xf numFmtId="187" fontId="83" fillId="0" borderId="0" applyFont="0" applyFill="0" applyBorder="0" applyAlignment="0" applyProtection="0"/>
    <xf numFmtId="187" fontId="94" fillId="0" borderId="0" applyFont="0" applyFill="0" applyBorder="0" applyAlignment="0" applyProtection="0"/>
    <xf numFmtId="187" fontId="71" fillId="0" borderId="0" applyFont="0" applyFill="0" applyBorder="0" applyAlignment="0" applyProtection="0"/>
    <xf numFmtId="187" fontId="86" fillId="0" borderId="0" applyFont="0" applyFill="0" applyBorder="0" applyAlignment="0" applyProtection="0"/>
    <xf numFmtId="187" fontId="86" fillId="0" borderId="0" applyFont="0" applyFill="0" applyBorder="0" applyAlignment="0" applyProtection="0"/>
    <xf numFmtId="187" fontId="85" fillId="0" borderId="0" applyFont="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187" fontId="83" fillId="0" borderId="0" applyFont="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187" fontId="94" fillId="0" borderId="0" applyFont="0" applyFill="0" applyBorder="0" applyAlignment="0" applyProtection="0"/>
    <xf numFmtId="187" fontId="15" fillId="0" borderId="0" applyFont="0" applyFill="0" applyBorder="0" applyAlignment="0" applyProtection="0"/>
    <xf numFmtId="187" fontId="86" fillId="0" borderId="0" applyFont="0" applyFill="0" applyBorder="0" applyAlignment="0" applyProtection="0"/>
    <xf numFmtId="187" fontId="86" fillId="0" borderId="0" applyFont="0" applyFill="0" applyBorder="0" applyAlignment="0" applyProtection="0"/>
    <xf numFmtId="187" fontId="86" fillId="0" borderId="0" applyFont="0" applyFill="0" applyBorder="0" applyAlignment="0" applyProtection="0"/>
    <xf numFmtId="187" fontId="86" fillId="0" borderId="0" applyFont="0" applyFill="0" applyBorder="0" applyAlignment="0" applyProtection="0"/>
    <xf numFmtId="187" fontId="86" fillId="0" borderId="0" applyFont="0" applyFill="0" applyBorder="0" applyAlignment="0" applyProtection="0"/>
    <xf numFmtId="187" fontId="86" fillId="0" borderId="0" applyFont="0" applyFill="0" applyBorder="0" applyAlignment="0" applyProtection="0"/>
    <xf numFmtId="187" fontId="86" fillId="0" borderId="0" applyFont="0" applyFill="0" applyBorder="0" applyAlignment="0" applyProtection="0"/>
    <xf numFmtId="187" fontId="87" fillId="0" borderId="0" applyFont="0" applyFill="0" applyBorder="0" applyAlignment="0" applyProtection="0"/>
    <xf numFmtId="187" fontId="88" fillId="0" borderId="0" applyFont="0" applyFill="0" applyBorder="0" applyAlignment="0" applyProtection="0"/>
    <xf numFmtId="187" fontId="88" fillId="0" borderId="0" applyFont="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187" fontId="60"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83" fillId="0" borderId="0" applyFont="0" applyFill="0" applyBorder="0" applyAlignment="0" applyProtection="0"/>
    <xf numFmtId="187" fontId="87" fillId="0" borderId="0" applyFont="0" applyFill="0" applyBorder="0" applyAlignment="0" applyProtection="0"/>
    <xf numFmtId="40" fontId="29" fillId="0" borderId="0" applyFont="0" applyFill="0" applyBorder="0" applyAlignment="0" applyProtection="0"/>
    <xf numFmtId="188" fontId="15" fillId="0" borderId="0" applyFon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76" fillId="7" borderId="0" applyNumberFormat="0" applyBorder="0" applyAlignment="0" applyProtection="0"/>
    <xf numFmtId="0" fontId="76" fillId="7" borderId="0" applyNumberFormat="0" applyBorder="0" applyAlignment="0" applyProtection="0"/>
    <xf numFmtId="0" fontId="76" fillId="7" borderId="0" applyNumberFormat="0" applyBorder="0" applyAlignment="0" applyProtection="0"/>
    <xf numFmtId="0" fontId="90" fillId="0" borderId="3" applyNumberFormat="0" applyFill="0" applyAlignment="0" applyProtection="0"/>
    <xf numFmtId="0" fontId="90" fillId="0" borderId="3" applyNumberFormat="0" applyFill="0" applyAlignment="0" applyProtection="0"/>
    <xf numFmtId="0" fontId="90" fillId="0" borderId="3" applyNumberFormat="0" applyFill="0" applyAlignment="0" applyProtection="0"/>
    <xf numFmtId="0" fontId="91" fillId="0" borderId="4" applyNumberFormat="0" applyFill="0" applyAlignment="0" applyProtection="0"/>
    <xf numFmtId="0" fontId="91" fillId="0" borderId="4" applyNumberFormat="0" applyFill="0" applyAlignment="0" applyProtection="0"/>
    <xf numFmtId="0" fontId="91" fillId="0" borderId="4" applyNumberFormat="0" applyFill="0" applyAlignment="0" applyProtection="0"/>
    <xf numFmtId="0" fontId="92" fillId="0" borderId="5" applyNumberFormat="0" applyFill="0" applyAlignment="0" applyProtection="0"/>
    <xf numFmtId="0" fontId="92" fillId="0" borderId="5" applyNumberFormat="0" applyFill="0" applyAlignment="0" applyProtection="0"/>
    <xf numFmtId="0" fontId="92" fillId="0" borderId="5"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77" fillId="4" borderId="1" applyNumberFormat="0" applyAlignment="0" applyProtection="0"/>
    <xf numFmtId="0" fontId="77" fillId="4" borderId="1" applyNumberFormat="0" applyAlignment="0" applyProtection="0"/>
    <xf numFmtId="0" fontId="77" fillId="4" borderId="1" applyNumberFormat="0" applyAlignment="0" applyProtection="0"/>
    <xf numFmtId="0" fontId="78" fillId="0" borderId="6" applyNumberFormat="0" applyFill="0" applyAlignment="0" applyProtection="0"/>
    <xf numFmtId="0" fontId="78" fillId="0" borderId="6" applyNumberFormat="0" applyFill="0" applyAlignment="0" applyProtection="0"/>
    <xf numFmtId="0" fontId="78" fillId="0" borderId="6" applyNumberFormat="0" applyFill="0" applyAlignment="0" applyProtection="0"/>
    <xf numFmtId="0" fontId="79" fillId="13" borderId="0" applyNumberFormat="0" applyBorder="0" applyAlignment="0" applyProtection="0"/>
    <xf numFmtId="0" fontId="79" fillId="13" borderId="0" applyNumberFormat="0" applyBorder="0" applyAlignment="0" applyProtection="0"/>
    <xf numFmtId="0" fontId="79" fillId="13" borderId="0" applyNumberFormat="0" applyBorder="0" applyAlignment="0" applyProtection="0"/>
    <xf numFmtId="0" fontId="87" fillId="0" borderId="0"/>
    <xf numFmtId="0" fontId="95" fillId="0" borderId="0"/>
    <xf numFmtId="0" fontId="95" fillId="0" borderId="0"/>
    <xf numFmtId="0" fontId="95" fillId="0" borderId="0"/>
    <xf numFmtId="0" fontId="95" fillId="0" borderId="0"/>
    <xf numFmtId="0" fontId="95" fillId="0" borderId="0"/>
    <xf numFmtId="0" fontId="87" fillId="0" borderId="0"/>
    <xf numFmtId="0" fontId="96" fillId="0" borderId="0"/>
    <xf numFmtId="0" fontId="96" fillId="0" borderId="0"/>
    <xf numFmtId="0" fontId="96" fillId="0" borderId="0"/>
    <xf numFmtId="0" fontId="86" fillId="0" borderId="0"/>
    <xf numFmtId="0" fontId="4" fillId="0" borderId="0"/>
    <xf numFmtId="0" fontId="63" fillId="0" borderId="0"/>
    <xf numFmtId="0" fontId="15" fillId="0" borderId="0"/>
    <xf numFmtId="0" fontId="86" fillId="0" borderId="0"/>
    <xf numFmtId="0" fontId="15" fillId="0" borderId="0"/>
    <xf numFmtId="0" fontId="15" fillId="0" borderId="0"/>
    <xf numFmtId="0" fontId="15" fillId="0" borderId="0"/>
    <xf numFmtId="0" fontId="15" fillId="0" borderId="0"/>
    <xf numFmtId="0" fontId="83" fillId="0" borderId="0"/>
    <xf numFmtId="0" fontId="85" fillId="0" borderId="0"/>
    <xf numFmtId="0" fontId="85" fillId="0" borderId="0"/>
    <xf numFmtId="0" fontId="86" fillId="0" borderId="0"/>
    <xf numFmtId="0" fontId="96" fillId="0" borderId="0"/>
    <xf numFmtId="0" fontId="86" fillId="0" borderId="0"/>
    <xf numFmtId="0" fontId="96" fillId="0" borderId="0"/>
    <xf numFmtId="0" fontId="86" fillId="0" borderId="0"/>
    <xf numFmtId="0" fontId="96" fillId="0" borderId="0"/>
    <xf numFmtId="0" fontId="96" fillId="0" borderId="0"/>
    <xf numFmtId="0" fontId="87" fillId="0" borderId="0"/>
    <xf numFmtId="0" fontId="96" fillId="0" borderId="0"/>
    <xf numFmtId="0" fontId="86" fillId="0" borderId="0"/>
    <xf numFmtId="0" fontId="86" fillId="0" borderId="0"/>
    <xf numFmtId="0" fontId="86" fillId="0" borderId="0"/>
    <xf numFmtId="0" fontId="86" fillId="0" borderId="0"/>
    <xf numFmtId="0" fontId="61" fillId="0" borderId="0"/>
    <xf numFmtId="0" fontId="15" fillId="0" borderId="0"/>
    <xf numFmtId="0" fontId="15" fillId="0" borderId="0"/>
    <xf numFmtId="0" fontId="15" fillId="0" borderId="0"/>
    <xf numFmtId="0" fontId="87" fillId="0" borderId="0"/>
    <xf numFmtId="0" fontId="87" fillId="0" borderId="0"/>
    <xf numFmtId="0" fontId="83" fillId="0" borderId="0"/>
    <xf numFmtId="0" fontId="96" fillId="0" borderId="0"/>
    <xf numFmtId="0" fontId="96" fillId="0" borderId="0"/>
    <xf numFmtId="0" fontId="96" fillId="0" borderId="0"/>
    <xf numFmtId="0" fontId="8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5" fillId="0" borderId="0"/>
    <xf numFmtId="0" fontId="96" fillId="0" borderId="0"/>
    <xf numFmtId="0" fontId="96" fillId="0" borderId="0"/>
    <xf numFmtId="0" fontId="96" fillId="0" borderId="0"/>
    <xf numFmtId="0" fontId="94" fillId="0" borderId="0"/>
    <xf numFmtId="0" fontId="71" fillId="0" borderId="0"/>
    <xf numFmtId="0" fontId="71" fillId="0" borderId="0"/>
    <xf numFmtId="0" fontId="15" fillId="0" borderId="0"/>
    <xf numFmtId="0" fontId="88" fillId="0" borderId="0"/>
    <xf numFmtId="0" fontId="88" fillId="0" borderId="0"/>
    <xf numFmtId="0" fontId="96" fillId="0" borderId="0"/>
    <xf numFmtId="0" fontId="3" fillId="0" borderId="0"/>
    <xf numFmtId="0" fontId="85" fillId="0" borderId="0"/>
    <xf numFmtId="0" fontId="95" fillId="0" borderId="0"/>
    <xf numFmtId="0" fontId="94" fillId="0" borderId="0"/>
    <xf numFmtId="0" fontId="87" fillId="0" borderId="0"/>
    <xf numFmtId="0" fontId="59" fillId="0" borderId="0"/>
    <xf numFmtId="0" fontId="29" fillId="0" borderId="0"/>
    <xf numFmtId="0" fontId="2" fillId="0" borderId="0"/>
    <xf numFmtId="0" fontId="10"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3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15" fillId="6" borderId="7" applyNumberFormat="0" applyFont="0" applyAlignment="0" applyProtection="0"/>
    <xf numFmtId="0" fontId="15" fillId="6" borderId="7" applyNumberFormat="0" applyFont="0" applyAlignment="0" applyProtection="0"/>
    <xf numFmtId="0" fontId="15" fillId="6" borderId="7" applyNumberFormat="0" applyFont="0" applyAlignment="0" applyProtection="0"/>
    <xf numFmtId="0" fontId="15" fillId="6" borderId="7" applyNumberFormat="0" applyFont="0" applyAlignment="0" applyProtection="0"/>
    <xf numFmtId="0" fontId="15" fillId="6" borderId="7" applyNumberFormat="0" applyFont="0" applyAlignment="0" applyProtection="0"/>
    <xf numFmtId="0" fontId="80" fillId="10" borderId="8" applyNumberFormat="0" applyAlignment="0" applyProtection="0"/>
    <xf numFmtId="0" fontId="80" fillId="10" borderId="8" applyNumberFormat="0" applyAlignment="0" applyProtection="0"/>
    <xf numFmtId="0" fontId="80" fillId="10" borderId="8" applyNumberFormat="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187" fontId="4" fillId="0" borderId="0" applyFont="0" applyFill="0" applyBorder="0" applyAlignment="0" applyProtection="0"/>
    <xf numFmtId="0" fontId="4" fillId="0" borderId="0"/>
    <xf numFmtId="0" fontId="103" fillId="0" borderId="0"/>
    <xf numFmtId="0" fontId="111" fillId="0" borderId="0" applyNumberFormat="0" applyFill="0" applyBorder="0" applyAlignment="0" applyProtection="0"/>
    <xf numFmtId="43" fontId="2" fillId="0" borderId="0" applyFont="0" applyFill="0" applyBorder="0" applyAlignment="0" applyProtection="0"/>
    <xf numFmtId="0" fontId="2" fillId="0" borderId="0"/>
    <xf numFmtId="0" fontId="10" fillId="0" borderId="0"/>
    <xf numFmtId="0" fontId="1" fillId="0" borderId="0"/>
    <xf numFmtId="0" fontId="135" fillId="0" borderId="0" applyNumberFormat="0" applyFill="0" applyBorder="0" applyAlignment="0" applyProtection="0"/>
  </cellStyleXfs>
  <cellXfs count="1670">
    <xf numFmtId="0" fontId="0" fillId="0" borderId="0" xfId="0"/>
    <xf numFmtId="0" fontId="8" fillId="0" borderId="0" xfId="216" applyFont="1" applyAlignment="1">
      <alignment horizontal="right"/>
    </xf>
    <xf numFmtId="0" fontId="8" fillId="0" borderId="0" xfId="216" applyFont="1" applyAlignment="1">
      <alignment vertical="center"/>
    </xf>
    <xf numFmtId="0" fontId="6" fillId="0" borderId="0" xfId="216" applyFont="1"/>
    <xf numFmtId="0" fontId="6" fillId="0" borderId="0" xfId="231" applyFont="1" applyAlignment="1">
      <alignment horizontal="right"/>
    </xf>
    <xf numFmtId="0" fontId="6" fillId="0" borderId="0" xfId="0" applyFont="1"/>
    <xf numFmtId="0" fontId="6" fillId="0" borderId="0" xfId="231" applyFont="1"/>
    <xf numFmtId="0" fontId="8" fillId="0" borderId="0" xfId="0" applyFont="1" applyAlignment="1">
      <alignment horizontal="right"/>
    </xf>
    <xf numFmtId="0" fontId="12" fillId="0" borderId="10" xfId="231" applyFont="1" applyBorder="1" applyAlignment="1">
      <alignment horizontal="right" vertical="center"/>
    </xf>
    <xf numFmtId="0" fontId="14" fillId="0" borderId="0" xfId="231" applyFont="1" applyAlignment="1">
      <alignment horizontal="left"/>
    </xf>
    <xf numFmtId="0" fontId="15" fillId="0" borderId="0" xfId="231" applyFont="1"/>
    <xf numFmtId="0" fontId="6" fillId="0" borderId="10" xfId="0" applyFont="1" applyBorder="1"/>
    <xf numFmtId="0" fontId="8" fillId="0" borderId="0" xfId="0" applyFont="1"/>
    <xf numFmtId="0" fontId="19" fillId="0" borderId="0" xfId="238" applyFont="1" applyAlignment="1">
      <alignment horizontal="center"/>
    </xf>
    <xf numFmtId="0" fontId="6" fillId="0" borderId="0" xfId="0" applyFont="1" applyAlignment="1">
      <alignment horizontal="right"/>
    </xf>
    <xf numFmtId="0" fontId="6" fillId="0" borderId="0" xfId="0" applyFont="1" applyAlignment="1">
      <alignment horizontal="right" vertical="center"/>
    </xf>
    <xf numFmtId="0" fontId="6" fillId="0" borderId="0" xfId="217" applyFont="1"/>
    <xf numFmtId="0" fontId="6" fillId="0" borderId="0" xfId="0" applyFont="1" applyAlignment="1">
      <alignment vertical="center"/>
    </xf>
    <xf numFmtId="0" fontId="12" fillId="0" borderId="10" xfId="0" applyFont="1" applyBorder="1" applyAlignment="1">
      <alignment horizontal="left" vertical="center"/>
    </xf>
    <xf numFmtId="0" fontId="12"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0" xfId="0" applyFont="1" applyAlignment="1">
      <alignment horizontal="left"/>
    </xf>
    <xf numFmtId="0" fontId="6" fillId="0" borderId="0" xfId="0" quotePrefix="1" applyFont="1" applyAlignment="1">
      <alignment horizontal="left"/>
    </xf>
    <xf numFmtId="0" fontId="14" fillId="0" borderId="0" xfId="0" applyFont="1" applyAlignment="1">
      <alignment vertical="center"/>
    </xf>
    <xf numFmtId="0" fontId="6" fillId="0" borderId="10" xfId="0" applyFont="1" applyBorder="1" applyAlignment="1">
      <alignment horizontal="right"/>
    </xf>
    <xf numFmtId="0" fontId="19" fillId="0" borderId="0" xfId="0" applyFont="1" applyAlignment="1">
      <alignment horizontal="left"/>
    </xf>
    <xf numFmtId="0" fontId="19" fillId="0" borderId="0" xfId="232" applyFont="1" applyAlignment="1">
      <alignment horizontal="center"/>
    </xf>
    <xf numFmtId="0" fontId="8" fillId="0" borderId="0" xfId="0" applyFont="1" applyAlignment="1">
      <alignment vertical="center"/>
    </xf>
    <xf numFmtId="0" fontId="19" fillId="0" borderId="0" xfId="0" applyFont="1"/>
    <xf numFmtId="2" fontId="8" fillId="0" borderId="0" xfId="0" applyNumberFormat="1" applyFont="1"/>
    <xf numFmtId="0" fontId="20" fillId="0" borderId="0" xfId="0" applyFont="1"/>
    <xf numFmtId="0" fontId="20" fillId="0" borderId="0" xfId="0" applyFont="1" applyAlignment="1">
      <alignment horizontal="right"/>
    </xf>
    <xf numFmtId="0" fontId="6" fillId="0" borderId="0" xfId="218" applyFont="1" applyAlignment="1">
      <alignment horizontal="center"/>
    </xf>
    <xf numFmtId="0" fontId="6" fillId="0" borderId="0" xfId="218" applyFont="1" applyAlignment="1">
      <alignment horizontal="right"/>
    </xf>
    <xf numFmtId="0" fontId="6" fillId="0" borderId="0" xfId="218" applyFont="1" applyAlignment="1">
      <alignment horizontal="right" vertical="center"/>
    </xf>
    <xf numFmtId="0" fontId="6" fillId="0" borderId="0" xfId="218" applyFont="1"/>
    <xf numFmtId="0" fontId="21" fillId="0" borderId="10" xfId="0" applyFont="1" applyBorder="1" applyAlignment="1">
      <alignment horizontal="left" vertical="center"/>
    </xf>
    <xf numFmtId="0" fontId="21" fillId="0" borderId="10" xfId="0" applyFont="1" applyBorder="1" applyAlignment="1">
      <alignment horizontal="right" vertical="center"/>
    </xf>
    <xf numFmtId="0" fontId="19" fillId="0" borderId="0" xfId="0" quotePrefix="1" applyFont="1" applyAlignment="1">
      <alignment horizontal="left"/>
    </xf>
    <xf numFmtId="0" fontId="19" fillId="0" borderId="0" xfId="0" applyFont="1" applyAlignment="1">
      <alignment horizontal="center"/>
    </xf>
    <xf numFmtId="0" fontId="3" fillId="0" borderId="0" xfId="0" applyFont="1"/>
    <xf numFmtId="0" fontId="12" fillId="0" borderId="0" xfId="238" applyFont="1" applyAlignment="1">
      <alignment horizontal="left" vertical="center"/>
    </xf>
    <xf numFmtId="0" fontId="6" fillId="0" borderId="0" xfId="238" applyFont="1" applyAlignment="1">
      <alignment horizontal="right"/>
    </xf>
    <xf numFmtId="0" fontId="12" fillId="0" borderId="0" xfId="238" applyFont="1" applyAlignment="1">
      <alignment horizontal="right" vertical="center"/>
    </xf>
    <xf numFmtId="0" fontId="6" fillId="0" borderId="0" xfId="238" applyFont="1" applyAlignment="1">
      <alignment horizontal="center"/>
    </xf>
    <xf numFmtId="190" fontId="6" fillId="0" borderId="0" xfId="238" applyNumberFormat="1" applyFont="1" applyAlignment="1">
      <alignment horizontal="center"/>
    </xf>
    <xf numFmtId="196" fontId="6" fillId="0" borderId="0" xfId="238" applyNumberFormat="1" applyFont="1" applyAlignment="1">
      <alignment horizontal="center"/>
    </xf>
    <xf numFmtId="1" fontId="6" fillId="0" borderId="0" xfId="238" applyNumberFormat="1" applyFont="1" applyAlignment="1">
      <alignment horizontal="center"/>
    </xf>
    <xf numFmtId="3" fontId="6" fillId="0" borderId="0" xfId="238" applyNumberFormat="1" applyFont="1" applyAlignment="1">
      <alignment horizontal="center"/>
    </xf>
    <xf numFmtId="196" fontId="6" fillId="0" borderId="10" xfId="238" applyNumberFormat="1" applyFont="1" applyBorder="1" applyAlignment="1">
      <alignment horizontal="center"/>
    </xf>
    <xf numFmtId="195" fontId="6" fillId="0" borderId="0" xfId="0" applyNumberFormat="1" applyFont="1"/>
    <xf numFmtId="0" fontId="6" fillId="0" borderId="0" xfId="225" applyFont="1"/>
    <xf numFmtId="0" fontId="24" fillId="0" borderId="0" xfId="239" applyFont="1"/>
    <xf numFmtId="0" fontId="6" fillId="0" borderId="0" xfId="239" applyFont="1"/>
    <xf numFmtId="0" fontId="6" fillId="0" borderId="0" xfId="239" applyFont="1" applyAlignment="1">
      <alignment horizontal="centerContinuous"/>
    </xf>
    <xf numFmtId="198" fontId="6" fillId="0" borderId="0" xfId="239" applyNumberFormat="1" applyFont="1"/>
    <xf numFmtId="190" fontId="25" fillId="0" borderId="0" xfId="215" applyNumberFormat="1" applyFont="1" applyAlignment="1">
      <alignment horizontal="right" vertical="center"/>
    </xf>
    <xf numFmtId="190" fontId="26" fillId="0" borderId="0" xfId="215" applyNumberFormat="1" applyFont="1" applyAlignment="1">
      <alignment horizontal="right" vertical="center"/>
    </xf>
    <xf numFmtId="190" fontId="6" fillId="0" borderId="0" xfId="239" applyNumberFormat="1" applyFont="1"/>
    <xf numFmtId="0" fontId="15" fillId="0" borderId="0" xfId="239" applyFont="1"/>
    <xf numFmtId="3" fontId="6" fillId="0" borderId="0" xfId="239" applyNumberFormat="1" applyFont="1"/>
    <xf numFmtId="0" fontId="6" fillId="0" borderId="0" xfId="239" applyFont="1" applyAlignment="1">
      <alignment vertical="center"/>
    </xf>
    <xf numFmtId="198" fontId="6" fillId="0" borderId="0" xfId="239" applyNumberFormat="1" applyFont="1" applyAlignment="1">
      <alignment vertical="center"/>
    </xf>
    <xf numFmtId="0" fontId="8" fillId="0" borderId="0" xfId="239" applyFont="1"/>
    <xf numFmtId="0" fontId="6" fillId="0" borderId="0" xfId="226" applyFont="1"/>
    <xf numFmtId="0" fontId="15" fillId="0" borderId="0" xfId="0" applyFont="1"/>
    <xf numFmtId="0" fontId="6" fillId="0" borderId="0" xfId="226" applyFont="1" applyAlignment="1">
      <alignment horizontal="center"/>
    </xf>
    <xf numFmtId="0" fontId="6" fillId="0" borderId="0" xfId="229" applyFont="1"/>
    <xf numFmtId="0" fontId="7" fillId="0" borderId="0" xfId="219" applyFont="1"/>
    <xf numFmtId="0" fontId="6" fillId="0" borderId="0" xfId="219" applyFont="1"/>
    <xf numFmtId="0" fontId="8" fillId="0" borderId="0" xfId="219" applyFont="1"/>
    <xf numFmtId="0" fontId="15" fillId="0" borderId="0" xfId="221" applyFont="1"/>
    <xf numFmtId="198" fontId="15" fillId="0" borderId="0" xfId="221" applyNumberFormat="1" applyFont="1"/>
    <xf numFmtId="0" fontId="14" fillId="0" borderId="0" xfId="221" applyFont="1"/>
    <xf numFmtId="0" fontId="6" fillId="0" borderId="0" xfId="220" applyFont="1"/>
    <xf numFmtId="198" fontId="6" fillId="0" borderId="0" xfId="220" applyNumberFormat="1" applyFont="1"/>
    <xf numFmtId="198" fontId="44" fillId="0" borderId="0" xfId="220" applyNumberFormat="1" applyFont="1"/>
    <xf numFmtId="0" fontId="19" fillId="0" borderId="0" xfId="220" applyFont="1"/>
    <xf numFmtId="0" fontId="3" fillId="0" borderId="0" xfId="222" applyFont="1"/>
    <xf numFmtId="0" fontId="15" fillId="0" borderId="0" xfId="222" applyFont="1"/>
    <xf numFmtId="0" fontId="9" fillId="0" borderId="0" xfId="0" applyFont="1"/>
    <xf numFmtId="0" fontId="6" fillId="0" borderId="0" xfId="223" applyFont="1"/>
    <xf numFmtId="0" fontId="14" fillId="0" borderId="0" xfId="0" applyFont="1"/>
    <xf numFmtId="0" fontId="19" fillId="0" borderId="0" xfId="0" applyFont="1" applyAlignment="1">
      <alignment vertical="center"/>
    </xf>
    <xf numFmtId="0" fontId="6" fillId="0" borderId="0" xfId="224" applyFont="1"/>
    <xf numFmtId="198" fontId="6" fillId="0" borderId="0" xfId="0" applyNumberFormat="1" applyFont="1"/>
    <xf numFmtId="198" fontId="19" fillId="0" borderId="0" xfId="0" applyNumberFormat="1" applyFont="1"/>
    <xf numFmtId="0" fontId="19" fillId="0" borderId="0" xfId="224" applyFont="1" applyAlignment="1">
      <alignment horizontal="left"/>
    </xf>
    <xf numFmtId="0" fontId="19" fillId="0" borderId="0" xfId="224" applyFont="1"/>
    <xf numFmtId="0" fontId="19" fillId="0" borderId="0" xfId="224" applyFont="1" applyAlignment="1">
      <alignment horizontal="right"/>
    </xf>
    <xf numFmtId="0" fontId="6" fillId="0" borderId="0" xfId="224" applyFont="1" applyAlignment="1">
      <alignment horizontal="centerContinuous"/>
    </xf>
    <xf numFmtId="0" fontId="6" fillId="0" borderId="0" xfId="224" applyFont="1" applyAlignment="1">
      <alignment horizontal="left"/>
    </xf>
    <xf numFmtId="0" fontId="6" fillId="0" borderId="0" xfId="224" applyFont="1" applyAlignment="1">
      <alignment horizontal="right"/>
    </xf>
    <xf numFmtId="0" fontId="24" fillId="0" borderId="0" xfId="224" quotePrefix="1" applyFont="1" applyAlignment="1">
      <alignment horizontal="left"/>
    </xf>
    <xf numFmtId="0" fontId="6" fillId="0" borderId="0" xfId="230" applyFont="1"/>
    <xf numFmtId="0" fontId="14" fillId="0" borderId="0" xfId="230" applyFont="1"/>
    <xf numFmtId="0" fontId="8" fillId="0" borderId="0" xfId="230" applyFont="1"/>
    <xf numFmtId="0" fontId="6" fillId="0" borderId="0" xfId="236" applyFont="1"/>
    <xf numFmtId="0" fontId="6" fillId="0" borderId="0" xfId="237" applyFont="1"/>
    <xf numFmtId="198" fontId="6" fillId="0" borderId="0" xfId="236" applyNumberFormat="1" applyFont="1"/>
    <xf numFmtId="0" fontId="8" fillId="0" borderId="0" xfId="236" applyFont="1"/>
    <xf numFmtId="2" fontId="54" fillId="0" borderId="0" xfId="0" applyNumberFormat="1" applyFont="1"/>
    <xf numFmtId="0" fontId="3" fillId="0" borderId="0" xfId="245" applyFont="1"/>
    <xf numFmtId="0" fontId="6" fillId="0" borderId="0" xfId="245" applyFont="1"/>
    <xf numFmtId="0" fontId="7" fillId="0" borderId="0" xfId="245" applyFont="1" applyAlignment="1">
      <alignment horizontal="left"/>
    </xf>
    <xf numFmtId="0" fontId="7" fillId="0" borderId="0" xfId="245" applyFont="1"/>
    <xf numFmtId="0" fontId="7" fillId="0" borderId="0" xfId="245" quotePrefix="1" applyFont="1" applyAlignment="1">
      <alignment horizontal="left"/>
    </xf>
    <xf numFmtId="0" fontId="12" fillId="0" borderId="0" xfId="236" applyFont="1"/>
    <xf numFmtId="0" fontId="6" fillId="0" borderId="0" xfId="237" applyFont="1" applyAlignment="1">
      <alignment horizontal="left"/>
    </xf>
    <xf numFmtId="0" fontId="6" fillId="0" borderId="0" xfId="230" applyFont="1" applyAlignment="1">
      <alignment vertical="center"/>
    </xf>
    <xf numFmtId="0" fontId="12" fillId="0" borderId="0" xfId="230" quotePrefix="1" applyFont="1" applyAlignment="1">
      <alignment horizontal="left" vertical="center"/>
    </xf>
    <xf numFmtId="0" fontId="6" fillId="0" borderId="0" xfId="230" applyFont="1" applyAlignment="1">
      <alignment horizontal="centerContinuous"/>
    </xf>
    <xf numFmtId="0" fontId="12" fillId="0" borderId="0" xfId="230" quotePrefix="1" applyFont="1" applyAlignment="1">
      <alignment horizontal="right" vertical="center"/>
    </xf>
    <xf numFmtId="0" fontId="12" fillId="0" borderId="0" xfId="239" applyFont="1" applyAlignment="1">
      <alignment horizontal="left" vertical="center"/>
    </xf>
    <xf numFmtId="0" fontId="35" fillId="0" borderId="0" xfId="230" applyFont="1"/>
    <xf numFmtId="0" fontId="8" fillId="0" borderId="0" xfId="230" applyFont="1" applyAlignment="1">
      <alignment vertical="center"/>
    </xf>
    <xf numFmtId="0" fontId="6" fillId="0" borderId="0" xfId="224" applyFont="1" applyAlignment="1">
      <alignment vertical="center"/>
    </xf>
    <xf numFmtId="0" fontId="12" fillId="0" borderId="0" xfId="0" applyFont="1" applyAlignment="1">
      <alignment horizontal="left"/>
    </xf>
    <xf numFmtId="0" fontId="21" fillId="0" borderId="0" xfId="0" applyFont="1" applyAlignment="1">
      <alignment horizontal="right"/>
    </xf>
    <xf numFmtId="0" fontId="6" fillId="0" borderId="0" xfId="223" applyFont="1" applyAlignment="1">
      <alignment vertical="center"/>
    </xf>
    <xf numFmtId="0" fontId="12" fillId="0" borderId="0" xfId="234" applyFont="1" applyAlignment="1">
      <alignment horizontal="left"/>
    </xf>
    <xf numFmtId="0" fontId="6" fillId="0" borderId="0" xfId="234" applyFont="1"/>
    <xf numFmtId="0" fontId="12" fillId="0" borderId="0" xfId="234" applyFont="1" applyAlignment="1">
      <alignment horizontal="right"/>
    </xf>
    <xf numFmtId="0" fontId="3" fillId="0" borderId="0" xfId="222" applyFont="1" applyAlignment="1">
      <alignment vertical="center"/>
    </xf>
    <xf numFmtId="0" fontId="21" fillId="0" borderId="0" xfId="233" applyFont="1" applyAlignment="1">
      <alignment horizontal="left"/>
    </xf>
    <xf numFmtId="0" fontId="15" fillId="0" borderId="0" xfId="233" applyFont="1"/>
    <xf numFmtId="0" fontId="15" fillId="0" borderId="0" xfId="233" applyFont="1" applyAlignment="1">
      <alignment horizontal="right"/>
    </xf>
    <xf numFmtId="0" fontId="21" fillId="0" borderId="0" xfId="233" applyFont="1" applyAlignment="1">
      <alignment horizontal="right"/>
    </xf>
    <xf numFmtId="0" fontId="15" fillId="0" borderId="12" xfId="233" applyFont="1" applyBorder="1"/>
    <xf numFmtId="2" fontId="15" fillId="0" borderId="12" xfId="233" applyNumberFormat="1" applyFont="1" applyBorder="1" applyAlignment="1">
      <alignment horizontal="right"/>
    </xf>
    <xf numFmtId="0" fontId="15" fillId="0" borderId="12" xfId="233" applyFont="1" applyBorder="1" applyAlignment="1">
      <alignment horizontal="center"/>
    </xf>
    <xf numFmtId="0" fontId="19" fillId="0" borderId="0" xfId="232" applyFont="1" applyAlignment="1">
      <alignment horizontal="left"/>
    </xf>
    <xf numFmtId="0" fontId="12" fillId="0" borderId="0" xfId="232" applyFont="1" applyAlignment="1">
      <alignment horizontal="left"/>
    </xf>
    <xf numFmtId="0" fontId="6" fillId="0" borderId="0" xfId="232" applyFont="1"/>
    <xf numFmtId="0" fontId="6" fillId="0" borderId="0" xfId="232" applyFont="1" applyAlignment="1">
      <alignment horizontal="right"/>
    </xf>
    <xf numFmtId="0" fontId="6" fillId="0" borderId="0" xfId="232" applyFont="1" applyAlignment="1">
      <alignment horizontal="center"/>
    </xf>
    <xf numFmtId="0" fontId="12" fillId="0" borderId="0" xfId="232" applyFont="1" applyAlignment="1">
      <alignment horizontal="right"/>
    </xf>
    <xf numFmtId="0" fontId="15" fillId="0" borderId="0" xfId="221" applyFont="1" applyAlignment="1">
      <alignment horizontal="center"/>
    </xf>
    <xf numFmtId="0" fontId="15" fillId="0" borderId="0" xfId="221" applyFont="1" applyAlignment="1">
      <alignment vertical="center"/>
    </xf>
    <xf numFmtId="0" fontId="21" fillId="0" borderId="10" xfId="215" applyFont="1" applyBorder="1" applyAlignment="1">
      <alignment horizontal="left"/>
    </xf>
    <xf numFmtId="0" fontId="21" fillId="0" borderId="10" xfId="215" applyFont="1" applyBorder="1" applyAlignment="1">
      <alignment horizontal="right"/>
    </xf>
    <xf numFmtId="0" fontId="6" fillId="0" borderId="0" xfId="220" applyFont="1" applyAlignment="1">
      <alignment horizontal="center"/>
    </xf>
    <xf numFmtId="0" fontId="12" fillId="0" borderId="10" xfId="215" applyFont="1" applyBorder="1" applyAlignment="1">
      <alignment horizontal="left"/>
    </xf>
    <xf numFmtId="0" fontId="12" fillId="0" borderId="10" xfId="215" applyFont="1" applyBorder="1" applyAlignment="1">
      <alignment horizontal="right"/>
    </xf>
    <xf numFmtId="0" fontId="6" fillId="0" borderId="0" xfId="244" applyFont="1"/>
    <xf numFmtId="0" fontId="7" fillId="0" borderId="0" xfId="0" applyFont="1"/>
    <xf numFmtId="0" fontId="15" fillId="0" borderId="0" xfId="215" applyFont="1" applyAlignment="1">
      <alignment vertical="center"/>
    </xf>
    <xf numFmtId="0" fontId="15" fillId="0" borderId="0" xfId="215" applyFont="1" applyAlignment="1">
      <alignment horizontal="right" vertical="center"/>
    </xf>
    <xf numFmtId="0" fontId="21" fillId="0" borderId="10" xfId="215" applyFont="1" applyBorder="1" applyAlignment="1">
      <alignment horizontal="left" vertical="center"/>
    </xf>
    <xf numFmtId="0" fontId="15" fillId="0" borderId="0" xfId="215" quotePrefix="1" applyFont="1" applyAlignment="1">
      <alignment horizontal="left" vertical="center"/>
    </xf>
    <xf numFmtId="0" fontId="21" fillId="0" borderId="0" xfId="215" applyFont="1" applyAlignment="1">
      <alignment horizontal="right" vertical="center"/>
    </xf>
    <xf numFmtId="0" fontId="21" fillId="0" borderId="0" xfId="215" applyFont="1" applyAlignment="1">
      <alignment vertical="center"/>
    </xf>
    <xf numFmtId="0" fontId="21" fillId="0" borderId="0" xfId="215" applyFont="1" applyAlignment="1">
      <alignment horizontal="left" vertical="center"/>
    </xf>
    <xf numFmtId="0" fontId="6" fillId="0" borderId="0" xfId="229" applyFont="1" applyAlignment="1">
      <alignment horizontal="center"/>
    </xf>
    <xf numFmtId="0" fontId="12" fillId="0" borderId="0" xfId="239" applyFont="1" applyAlignment="1">
      <alignment horizontal="right"/>
    </xf>
    <xf numFmtId="0" fontId="19" fillId="0" borderId="0" xfId="229" applyFont="1" applyAlignment="1">
      <alignment horizontal="left"/>
    </xf>
    <xf numFmtId="198" fontId="19" fillId="0" borderId="0" xfId="229" applyNumberFormat="1" applyFont="1" applyAlignment="1">
      <alignment horizontal="left" vertical="center"/>
    </xf>
    <xf numFmtId="0" fontId="12" fillId="0" borderId="0" xfId="229" applyFont="1" applyAlignment="1">
      <alignment horizontal="left"/>
    </xf>
    <xf numFmtId="0" fontId="8" fillId="0" borderId="0" xfId="229" applyFont="1"/>
    <xf numFmtId="0" fontId="29" fillId="0" borderId="0" xfId="213"/>
    <xf numFmtId="0" fontId="29" fillId="0" borderId="0" xfId="213" applyAlignment="1">
      <alignment horizontal="right"/>
    </xf>
    <xf numFmtId="3" fontId="29" fillId="0" borderId="0" xfId="213" applyNumberFormat="1"/>
    <xf numFmtId="190" fontId="29" fillId="0" borderId="0" xfId="213" applyNumberFormat="1"/>
    <xf numFmtId="40" fontId="29" fillId="0" borderId="0" xfId="115" applyProtection="1"/>
    <xf numFmtId="0" fontId="30" fillId="0" borderId="0" xfId="213" applyFont="1" applyAlignment="1">
      <alignment horizontal="centerContinuous"/>
    </xf>
    <xf numFmtId="0" fontId="31" fillId="0" borderId="0" xfId="213" applyFont="1" applyAlignment="1">
      <alignment horizontal="centerContinuous"/>
    </xf>
    <xf numFmtId="0" fontId="32" fillId="0" borderId="0" xfId="213" applyFont="1" applyAlignment="1">
      <alignment horizontal="centerContinuous"/>
    </xf>
    <xf numFmtId="0" fontId="6" fillId="0" borderId="0" xfId="227" applyFont="1" applyAlignment="1">
      <alignment horizontal="center"/>
    </xf>
    <xf numFmtId="0" fontId="6" fillId="0" borderId="0" xfId="227" applyFont="1"/>
    <xf numFmtId="0" fontId="6" fillId="0" borderId="0" xfId="227" applyFont="1" applyAlignment="1">
      <alignment vertical="center"/>
    </xf>
    <xf numFmtId="0" fontId="6" fillId="0" borderId="10" xfId="215" applyFont="1" applyBorder="1" applyAlignment="1">
      <alignment horizontal="right"/>
    </xf>
    <xf numFmtId="0" fontId="8" fillId="0" borderId="0" xfId="228" applyFont="1" applyAlignment="1">
      <alignment horizontal="left"/>
    </xf>
    <xf numFmtId="0" fontId="8" fillId="0" borderId="0" xfId="228" applyFont="1"/>
    <xf numFmtId="0" fontId="6" fillId="0" borderId="0" xfId="228" applyFont="1"/>
    <xf numFmtId="198" fontId="15" fillId="0" borderId="10" xfId="242" applyNumberFormat="1" applyFont="1" applyBorder="1" applyAlignment="1">
      <alignment horizontal="center"/>
    </xf>
    <xf numFmtId="0" fontId="12" fillId="0" borderId="0" xfId="241" applyFont="1" applyAlignment="1">
      <alignment horizontal="left"/>
    </xf>
    <xf numFmtId="0" fontId="6" fillId="0" borderId="0" xfId="241" applyFont="1" applyAlignment="1">
      <alignment horizontal="right"/>
    </xf>
    <xf numFmtId="0" fontId="12" fillId="0" borderId="0" xfId="241" applyFont="1" applyAlignment="1">
      <alignment horizontal="right" vertical="center"/>
    </xf>
    <xf numFmtId="198" fontId="6" fillId="0" borderId="0" xfId="241" applyNumberFormat="1" applyFont="1" applyAlignment="1">
      <alignment horizontal="right" vertical="center"/>
    </xf>
    <xf numFmtId="0" fontId="21" fillId="0" borderId="10" xfId="241" applyFont="1" applyBorder="1" applyAlignment="1">
      <alignment horizontal="left"/>
    </xf>
    <xf numFmtId="0" fontId="14" fillId="0" borderId="10" xfId="241" applyFont="1" applyBorder="1" applyAlignment="1">
      <alignment horizontal="right"/>
    </xf>
    <xf numFmtId="0" fontId="14" fillId="0" borderId="10" xfId="241" applyFont="1" applyBorder="1" applyAlignment="1">
      <alignment horizontal="center"/>
    </xf>
    <xf numFmtId="0" fontId="21" fillId="0" borderId="10" xfId="241" applyFont="1" applyBorder="1" applyAlignment="1">
      <alignment horizontal="right"/>
    </xf>
    <xf numFmtId="0" fontId="8" fillId="0" borderId="0" xfId="239" applyFont="1" applyAlignment="1">
      <alignment horizontal="right"/>
    </xf>
    <xf numFmtId="0" fontId="8" fillId="0" borderId="0" xfId="239" applyFont="1" applyAlignment="1">
      <alignment horizontal="center"/>
    </xf>
    <xf numFmtId="0" fontId="6" fillId="0" borderId="0" xfId="239" applyFont="1" applyAlignment="1">
      <alignment horizontal="right"/>
    </xf>
    <xf numFmtId="0" fontId="12" fillId="0" borderId="0" xfId="239" applyFont="1" applyAlignment="1">
      <alignment horizontal="right" vertical="center"/>
    </xf>
    <xf numFmtId="0" fontId="21" fillId="0" borderId="10" xfId="0" applyFont="1" applyBorder="1"/>
    <xf numFmtId="0" fontId="21" fillId="0" borderId="0" xfId="238" applyFont="1" applyAlignment="1">
      <alignment horizontal="right"/>
    </xf>
    <xf numFmtId="189" fontId="6" fillId="0" borderId="0" xfId="231" applyNumberFormat="1" applyFont="1" applyAlignment="1">
      <alignment horizontal="right"/>
    </xf>
    <xf numFmtId="0" fontId="19" fillId="0" borderId="0" xfId="0" applyFont="1" applyAlignment="1" applyProtection="1">
      <alignment horizontal="left"/>
      <protection locked="0"/>
    </xf>
    <xf numFmtId="0" fontId="6" fillId="0" borderId="0" xfId="240" quotePrefix="1" applyFont="1" applyAlignment="1" applyProtection="1">
      <alignment horizontal="center"/>
      <protection locked="0"/>
    </xf>
    <xf numFmtId="0" fontId="6" fillId="0" borderId="0" xfId="0" applyFont="1" applyProtection="1">
      <protection locked="0"/>
    </xf>
    <xf numFmtId="0" fontId="6" fillId="0" borderId="0" xfId="240" applyFont="1" applyAlignment="1" applyProtection="1">
      <alignment horizontal="center"/>
      <protection locked="0"/>
    </xf>
    <xf numFmtId="0" fontId="6" fillId="0" borderId="0" xfId="240" applyFont="1" applyProtection="1">
      <protection locked="0"/>
    </xf>
    <xf numFmtId="189" fontId="14" fillId="0" borderId="0" xfId="0" applyNumberFormat="1" applyFont="1" applyAlignment="1" applyProtection="1">
      <alignment horizontal="right"/>
      <protection locked="0"/>
    </xf>
    <xf numFmtId="198" fontId="6" fillId="0" borderId="0" xfId="240" applyNumberFormat="1" applyFont="1" applyAlignment="1" applyProtection="1">
      <alignment horizontal="right"/>
      <protection locked="0"/>
    </xf>
    <xf numFmtId="198" fontId="6" fillId="0" borderId="0" xfId="239" applyNumberFormat="1" applyFont="1" applyAlignment="1" applyProtection="1">
      <alignment horizontal="left"/>
      <protection locked="0"/>
    </xf>
    <xf numFmtId="198" fontId="6" fillId="0" borderId="0" xfId="240" applyNumberFormat="1" applyFont="1" applyProtection="1">
      <protection locked="0"/>
    </xf>
    <xf numFmtId="198" fontId="6" fillId="0" borderId="0" xfId="240" applyNumberFormat="1" applyFont="1" applyAlignment="1" applyProtection="1">
      <alignment horizontal="left"/>
      <protection locked="0"/>
    </xf>
    <xf numFmtId="0" fontId="6" fillId="0" borderId="0" xfId="0" applyFont="1" applyAlignment="1" applyProtection="1">
      <alignment horizontal="right"/>
      <protection locked="0"/>
    </xf>
    <xf numFmtId="0" fontId="6" fillId="0" borderId="0" xfId="240" applyFont="1" applyAlignment="1" applyProtection="1">
      <alignment horizontal="left"/>
      <protection locked="0"/>
    </xf>
    <xf numFmtId="3" fontId="6" fillId="0" borderId="0" xfId="240" applyNumberFormat="1" applyFont="1" applyAlignment="1" applyProtection="1">
      <alignment horizontal="left"/>
      <protection locked="0"/>
    </xf>
    <xf numFmtId="198" fontId="6" fillId="0" borderId="10" xfId="240" applyNumberFormat="1"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0" xfId="0" applyFont="1" applyAlignment="1" applyProtection="1">
      <alignment horizontal="left"/>
      <protection locked="0"/>
    </xf>
    <xf numFmtId="189" fontId="6" fillId="0" borderId="0" xfId="0" applyNumberFormat="1" applyFont="1" applyAlignment="1" applyProtection="1">
      <alignment horizontal="right"/>
      <protection locked="0"/>
    </xf>
    <xf numFmtId="189" fontId="6" fillId="0" borderId="0" xfId="0" applyNumberFormat="1" applyFont="1" applyAlignment="1" applyProtection="1">
      <alignment horizontal="center"/>
      <protection locked="0"/>
    </xf>
    <xf numFmtId="198" fontId="6" fillId="0" borderId="0" xfId="0" applyNumberFormat="1" applyFont="1" applyProtection="1">
      <protection locked="0"/>
    </xf>
    <xf numFmtId="198" fontId="6" fillId="0" borderId="0" xfId="0" applyNumberFormat="1" applyFont="1" applyAlignment="1" applyProtection="1">
      <alignment horizontal="right"/>
      <protection locked="0"/>
    </xf>
    <xf numFmtId="3" fontId="6" fillId="0" borderId="0" xfId="0" applyNumberFormat="1" applyFont="1" applyAlignment="1" applyProtection="1">
      <alignment horizontal="center"/>
      <protection locked="0"/>
    </xf>
    <xf numFmtId="198" fontId="6" fillId="0" borderId="10" xfId="0" applyNumberFormat="1" applyFont="1" applyBorder="1" applyAlignment="1" applyProtection="1">
      <alignment horizontal="center"/>
      <protection locked="0"/>
    </xf>
    <xf numFmtId="198" fontId="6" fillId="0" borderId="0" xfId="0" applyNumberFormat="1" applyFont="1" applyAlignment="1" applyProtection="1">
      <alignment horizontal="center"/>
      <protection locked="0"/>
    </xf>
    <xf numFmtId="0" fontId="19" fillId="0" borderId="0" xfId="238" applyFont="1" applyAlignment="1" applyProtection="1">
      <alignment horizontal="center" vertical="center"/>
      <protection locked="0"/>
    </xf>
    <xf numFmtId="192" fontId="19" fillId="0" borderId="0" xfId="238" quotePrefix="1" applyNumberFormat="1" applyFont="1" applyAlignment="1" applyProtection="1">
      <alignment horizontal="center" vertical="center"/>
      <protection locked="0"/>
    </xf>
    <xf numFmtId="0" fontId="8" fillId="0" borderId="0" xfId="0" applyFont="1" applyProtection="1">
      <protection locked="0"/>
    </xf>
    <xf numFmtId="0" fontId="6" fillId="0" borderId="0" xfId="239" applyFont="1" applyAlignment="1" applyProtection="1">
      <alignment horizontal="centerContinuous"/>
      <protection locked="0"/>
    </xf>
    <xf numFmtId="0" fontId="6" fillId="0" borderId="0" xfId="239" applyFont="1" applyProtection="1">
      <protection locked="0"/>
    </xf>
    <xf numFmtId="198" fontId="6" fillId="0" borderId="0" xfId="239" applyNumberFormat="1" applyFont="1" applyAlignment="1" applyProtection="1">
      <alignment vertical="center"/>
      <protection locked="0"/>
    </xf>
    <xf numFmtId="0" fontId="6" fillId="0" borderId="0" xfId="239" applyFont="1" applyAlignment="1" applyProtection="1">
      <alignment vertical="center"/>
      <protection locked="0"/>
    </xf>
    <xf numFmtId="198" fontId="6" fillId="0" borderId="10" xfId="239" applyNumberFormat="1" applyFont="1" applyBorder="1" applyAlignment="1" applyProtection="1">
      <alignment horizontal="center" vertical="center"/>
      <protection locked="0"/>
    </xf>
    <xf numFmtId="0" fontId="8" fillId="0" borderId="0" xfId="239" applyFont="1" applyProtection="1">
      <protection locked="0"/>
    </xf>
    <xf numFmtId="0" fontId="19" fillId="0" borderId="0" xfId="239" applyFont="1" applyProtection="1">
      <protection locked="0"/>
    </xf>
    <xf numFmtId="0" fontId="6" fillId="0" borderId="12" xfId="0" applyFont="1" applyBorder="1" applyProtection="1">
      <protection locked="0"/>
    </xf>
    <xf numFmtId="0" fontId="6" fillId="0" borderId="10" xfId="0" applyFont="1" applyBorder="1" applyProtection="1">
      <protection locked="0"/>
    </xf>
    <xf numFmtId="0" fontId="6" fillId="0" borderId="0" xfId="0" applyFont="1" applyAlignment="1" applyProtection="1">
      <alignment horizontal="centerContinuous"/>
      <protection locked="0"/>
    </xf>
    <xf numFmtId="0" fontId="9" fillId="0" borderId="0" xfId="0" applyFont="1" applyProtection="1">
      <protection locked="0"/>
    </xf>
    <xf numFmtId="189" fontId="6" fillId="0" borderId="0" xfId="0" applyNumberFormat="1" applyFont="1" applyProtection="1">
      <protection locked="0"/>
    </xf>
    <xf numFmtId="0" fontId="14" fillId="0" borderId="0" xfId="231" applyFont="1" applyAlignment="1" applyProtection="1">
      <alignment horizontal="left"/>
      <protection locked="0"/>
    </xf>
    <xf numFmtId="0" fontId="19" fillId="0" borderId="0" xfId="238" applyFont="1" applyAlignment="1" applyProtection="1">
      <alignment horizontal="center"/>
      <protection locked="0"/>
    </xf>
    <xf numFmtId="0" fontId="14" fillId="0" borderId="0" xfId="221" applyFont="1" applyProtection="1">
      <protection locked="0"/>
    </xf>
    <xf numFmtId="0" fontId="15" fillId="0" borderId="0" xfId="221" applyFont="1" applyAlignment="1" applyProtection="1">
      <alignment horizontal="right"/>
      <protection locked="0"/>
    </xf>
    <xf numFmtId="198" fontId="6" fillId="0" borderId="0" xfId="241" applyNumberFormat="1" applyFont="1" applyAlignment="1" applyProtection="1">
      <alignment horizontal="right" vertical="center"/>
      <protection locked="0"/>
    </xf>
    <xf numFmtId="198" fontId="15" fillId="0" borderId="0" xfId="233" applyNumberFormat="1" applyFont="1" applyAlignment="1" applyProtection="1">
      <alignment horizontal="right"/>
      <protection locked="0"/>
    </xf>
    <xf numFmtId="0" fontId="6" fillId="0" borderId="0" xfId="237" applyFont="1" applyProtection="1">
      <protection locked="0"/>
    </xf>
    <xf numFmtId="0" fontId="6" fillId="0" borderId="0" xfId="237" applyFont="1" applyAlignment="1" applyProtection="1">
      <alignment horizontal="left"/>
      <protection locked="0"/>
    </xf>
    <xf numFmtId="0" fontId="6" fillId="0" borderId="0" xfId="0" applyFont="1" applyAlignment="1" applyProtection="1">
      <alignment vertical="center"/>
      <protection locked="0"/>
    </xf>
    <xf numFmtId="193" fontId="6" fillId="0" borderId="0" xfId="0" applyNumberFormat="1" applyFont="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10" xfId="0" applyFont="1" applyBorder="1" applyAlignment="1" applyProtection="1">
      <alignment horizontal="right"/>
      <protection locked="0"/>
    </xf>
    <xf numFmtId="0" fontId="22" fillId="0" borderId="0" xfId="0" applyFont="1" applyAlignment="1" applyProtection="1">
      <alignment horizontal="left"/>
      <protection locked="0"/>
    </xf>
    <xf numFmtId="190" fontId="6" fillId="0" borderId="0" xfId="0" applyNumberFormat="1" applyFont="1" applyAlignment="1" applyProtection="1">
      <alignment horizontal="right"/>
      <protection locked="0"/>
    </xf>
    <xf numFmtId="0" fontId="11" fillId="0" borderId="0" xfId="0" quotePrefix="1" applyFont="1" applyAlignment="1" applyProtection="1">
      <alignment horizontal="left"/>
      <protection locked="0"/>
    </xf>
    <xf numFmtId="0" fontId="11" fillId="0" borderId="0" xfId="0" applyFont="1" applyAlignment="1" applyProtection="1">
      <alignment horizontal="left"/>
      <protection locked="0"/>
    </xf>
    <xf numFmtId="194" fontId="6" fillId="0" borderId="0" xfId="0" applyNumberFormat="1" applyFont="1" applyAlignment="1" applyProtection="1">
      <alignment horizontal="right"/>
      <protection locked="0"/>
    </xf>
    <xf numFmtId="0" fontId="6" fillId="0" borderId="0" xfId="241" applyFont="1" applyAlignment="1" applyProtection="1">
      <alignment horizontal="center"/>
      <protection locked="0"/>
    </xf>
    <xf numFmtId="198" fontId="6" fillId="0" borderId="0" xfId="241" applyNumberFormat="1" applyFont="1" applyProtection="1">
      <protection locked="0"/>
    </xf>
    <xf numFmtId="198" fontId="6" fillId="0" borderId="0" xfId="241" quotePrefix="1" applyNumberFormat="1" applyFont="1" applyAlignment="1" applyProtection="1">
      <alignment horizontal="left"/>
      <protection locked="0"/>
    </xf>
    <xf numFmtId="198" fontId="15" fillId="0" borderId="0" xfId="241" quotePrefix="1" applyNumberFormat="1" applyFont="1" applyAlignment="1" applyProtection="1">
      <alignment horizontal="left"/>
      <protection locked="0"/>
    </xf>
    <xf numFmtId="0" fontId="9" fillId="0" borderId="0" xfId="241" applyFont="1" applyProtection="1">
      <protection locked="0"/>
    </xf>
    <xf numFmtId="0" fontId="6" fillId="0" borderId="0" xfId="241" applyFont="1" applyProtection="1">
      <protection locked="0"/>
    </xf>
    <xf numFmtId="198" fontId="6" fillId="0" borderId="0" xfId="241" applyNumberFormat="1" applyFont="1" applyAlignment="1" applyProtection="1">
      <alignment vertical="center"/>
      <protection locked="0"/>
    </xf>
    <xf numFmtId="0" fontId="9" fillId="0" borderId="0" xfId="241" applyFont="1" applyAlignment="1" applyProtection="1">
      <alignment horizontal="left"/>
      <protection locked="0"/>
    </xf>
    <xf numFmtId="0" fontId="6" fillId="0" borderId="0" xfId="241" applyFont="1" applyAlignment="1" applyProtection="1">
      <alignment horizontal="left"/>
      <protection locked="0"/>
    </xf>
    <xf numFmtId="3" fontId="6" fillId="0" borderId="0" xfId="241" applyNumberFormat="1" applyFont="1" applyProtection="1">
      <protection locked="0"/>
    </xf>
    <xf numFmtId="0" fontId="6" fillId="0" borderId="10" xfId="241" applyFont="1" applyBorder="1" applyAlignment="1" applyProtection="1">
      <alignment horizontal="left"/>
      <protection locked="0"/>
    </xf>
    <xf numFmtId="198" fontId="15" fillId="0" borderId="0" xfId="241" applyNumberFormat="1" applyFont="1" applyProtection="1">
      <protection locked="0"/>
    </xf>
    <xf numFmtId="198" fontId="6" fillId="0" borderId="0" xfId="241" applyNumberFormat="1" applyFont="1" applyAlignment="1" applyProtection="1">
      <alignment horizontal="right"/>
      <protection locked="0"/>
    </xf>
    <xf numFmtId="0" fontId="6" fillId="0" borderId="0" xfId="241" quotePrefix="1" applyFont="1" applyAlignment="1" applyProtection="1">
      <alignment horizontal="left"/>
      <protection locked="0"/>
    </xf>
    <xf numFmtId="198" fontId="6" fillId="0" borderId="10" xfId="241" applyNumberFormat="1" applyFont="1" applyBorder="1" applyAlignment="1" applyProtection="1">
      <alignment horizontal="right"/>
      <protection locked="0"/>
    </xf>
    <xf numFmtId="198" fontId="6" fillId="0" borderId="10" xfId="241" applyNumberFormat="1" applyFont="1" applyBorder="1" applyProtection="1">
      <protection locked="0"/>
    </xf>
    <xf numFmtId="3" fontId="15" fillId="0" borderId="10" xfId="241" quotePrefix="1" applyNumberFormat="1" applyFont="1" applyBorder="1" applyAlignment="1" applyProtection="1">
      <alignment horizontal="right"/>
      <protection locked="0"/>
    </xf>
    <xf numFmtId="0" fontId="6" fillId="0" borderId="10" xfId="241" applyFont="1" applyBorder="1" applyProtection="1">
      <protection locked="0"/>
    </xf>
    <xf numFmtId="0" fontId="34" fillId="0" borderId="0" xfId="241" applyFont="1" applyAlignment="1" applyProtection="1">
      <alignment vertical="center"/>
      <protection locked="0"/>
    </xf>
    <xf numFmtId="0" fontId="6" fillId="0" borderId="0" xfId="242" applyFont="1" applyAlignment="1">
      <alignment horizontal="center"/>
    </xf>
    <xf numFmtId="0" fontId="6" fillId="0" borderId="12" xfId="227" applyFont="1" applyBorder="1" applyAlignment="1">
      <alignment horizontal="center"/>
    </xf>
    <xf numFmtId="0" fontId="6" fillId="0" borderId="12" xfId="227" applyFont="1" applyBorder="1" applyAlignment="1" applyProtection="1">
      <alignment horizontal="center"/>
      <protection locked="0"/>
    </xf>
    <xf numFmtId="0" fontId="6" fillId="0" borderId="0" xfId="227" applyFont="1" applyProtection="1">
      <protection locked="0"/>
    </xf>
    <xf numFmtId="0" fontId="6" fillId="0" borderId="0" xfId="215" applyFont="1" applyAlignment="1">
      <alignment horizontal="left"/>
    </xf>
    <xf numFmtId="190" fontId="6" fillId="0" borderId="0" xfId="215" applyNumberFormat="1" applyFont="1" applyAlignment="1" applyProtection="1">
      <alignment horizontal="right"/>
      <protection locked="0"/>
    </xf>
    <xf numFmtId="0" fontId="6" fillId="0" borderId="0" xfId="215" applyFont="1"/>
    <xf numFmtId="198" fontId="6" fillId="0" borderId="0" xfId="242" applyNumberFormat="1" applyFont="1"/>
    <xf numFmtId="0" fontId="9" fillId="0" borderId="0" xfId="215" applyFont="1" applyAlignment="1">
      <alignment horizontal="left"/>
    </xf>
    <xf numFmtId="200" fontId="9" fillId="0" borderId="0" xfId="215" applyNumberFormat="1" applyFont="1" applyAlignment="1" applyProtection="1">
      <alignment horizontal="right"/>
      <protection locked="0"/>
    </xf>
    <xf numFmtId="0" fontId="9" fillId="0" borderId="0" xfId="215" applyFont="1"/>
    <xf numFmtId="200" fontId="9" fillId="0" borderId="0" xfId="215" quotePrefix="1" applyNumberFormat="1" applyFont="1" applyAlignment="1" applyProtection="1">
      <alignment horizontal="right"/>
      <protection locked="0"/>
    </xf>
    <xf numFmtId="0" fontId="6" fillId="0" borderId="10" xfId="215" applyFont="1" applyBorder="1" applyAlignment="1">
      <alignment horizontal="center"/>
    </xf>
    <xf numFmtId="0" fontId="6" fillId="0" borderId="12" xfId="215" applyFont="1" applyBorder="1" applyAlignment="1">
      <alignment horizontal="center"/>
    </xf>
    <xf numFmtId="0" fontId="19" fillId="0" borderId="0" xfId="215" applyFont="1" applyAlignment="1" applyProtection="1">
      <alignment horizontal="left"/>
      <protection locked="0"/>
    </xf>
    <xf numFmtId="0" fontId="19" fillId="0" borderId="0" xfId="215" quotePrefix="1" applyFont="1" applyAlignment="1" applyProtection="1">
      <alignment horizontal="left"/>
      <protection locked="0"/>
    </xf>
    <xf numFmtId="0" fontId="19" fillId="0" borderId="0" xfId="227" applyFont="1" applyAlignment="1" applyProtection="1">
      <alignment horizontal="center" vertical="center"/>
      <protection locked="0"/>
    </xf>
    <xf numFmtId="0" fontId="14" fillId="0" borderId="0" xfId="242" applyFont="1" applyAlignment="1">
      <alignment horizontal="left"/>
    </xf>
    <xf numFmtId="198" fontId="15" fillId="0" borderId="0" xfId="242" applyNumberFormat="1" applyFont="1"/>
    <xf numFmtId="0" fontId="15" fillId="0" borderId="0" xfId="242" applyFont="1"/>
    <xf numFmtId="0" fontId="15" fillId="0" borderId="0" xfId="242" applyFont="1" applyAlignment="1">
      <alignment horizontal="left"/>
    </xf>
    <xf numFmtId="0" fontId="14" fillId="0" borderId="0" xfId="242" applyFont="1"/>
    <xf numFmtId="198" fontId="15" fillId="0" borderId="0" xfId="242" applyNumberFormat="1" applyFont="1" applyAlignment="1">
      <alignment horizontal="left"/>
    </xf>
    <xf numFmtId="0" fontId="6" fillId="0" borderId="0" xfId="242" applyFont="1" applyAlignment="1">
      <alignment horizontal="left"/>
    </xf>
    <xf numFmtId="0" fontId="6" fillId="0" borderId="0" xfId="242" applyFont="1"/>
    <xf numFmtId="37" fontId="6" fillId="0" borderId="0" xfId="242" applyNumberFormat="1" applyFont="1" applyAlignment="1">
      <alignment horizontal="right"/>
    </xf>
    <xf numFmtId="0" fontId="6" fillId="0" borderId="0" xfId="242" applyFont="1" applyAlignment="1">
      <alignment horizontal="right"/>
    </xf>
    <xf numFmtId="0" fontId="12" fillId="0" borderId="0" xfId="242" applyFont="1" applyAlignment="1">
      <alignment horizontal="left" vertical="center"/>
    </xf>
    <xf numFmtId="0" fontId="9" fillId="0" borderId="0" xfId="0" applyFont="1" applyAlignment="1" applyProtection="1">
      <alignment horizontal="left"/>
      <protection locked="0"/>
    </xf>
    <xf numFmtId="198" fontId="6" fillId="0" borderId="10" xfId="0" applyNumberFormat="1" applyFont="1" applyBorder="1" applyProtection="1">
      <protection locked="0"/>
    </xf>
    <xf numFmtId="198" fontId="12" fillId="0" borderId="0" xfId="0" applyNumberFormat="1" applyFont="1" applyProtection="1">
      <protection locked="0"/>
    </xf>
    <xf numFmtId="0" fontId="19" fillId="0" borderId="0" xfId="0" applyFont="1" applyProtection="1">
      <protection locked="0"/>
    </xf>
    <xf numFmtId="0" fontId="15" fillId="0" borderId="0" xfId="221" applyFont="1" applyProtection="1">
      <protection locked="0"/>
    </xf>
    <xf numFmtId="0" fontId="15" fillId="0" borderId="0" xfId="221" applyFont="1" applyAlignment="1" applyProtection="1">
      <alignment horizontal="left"/>
      <protection locked="0"/>
    </xf>
    <xf numFmtId="0" fontId="14" fillId="0" borderId="0" xfId="221" applyFont="1" applyAlignment="1" applyProtection="1">
      <alignment horizontal="left"/>
      <protection locked="0"/>
    </xf>
    <xf numFmtId="189" fontId="14" fillId="0" borderId="0" xfId="221" applyNumberFormat="1" applyFont="1" applyAlignment="1" applyProtection="1">
      <alignment horizontal="center"/>
      <protection locked="0"/>
    </xf>
    <xf numFmtId="198" fontId="15" fillId="0" borderId="0" xfId="221" applyNumberFormat="1" applyFont="1" applyProtection="1">
      <protection locked="0"/>
    </xf>
    <xf numFmtId="198" fontId="15" fillId="0" borderId="0" xfId="221" applyNumberFormat="1" applyFont="1" applyAlignment="1" applyProtection="1">
      <alignment horizontal="left"/>
      <protection locked="0"/>
    </xf>
    <xf numFmtId="189" fontId="14" fillId="0" borderId="0" xfId="221" quotePrefix="1" applyNumberFormat="1" applyFont="1" applyAlignment="1" applyProtection="1">
      <alignment horizontal="center"/>
      <protection locked="0"/>
    </xf>
    <xf numFmtId="198" fontId="28" fillId="0" borderId="0" xfId="221" applyNumberFormat="1" applyFont="1" applyProtection="1">
      <protection locked="0"/>
    </xf>
    <xf numFmtId="0" fontId="43" fillId="0" borderId="0" xfId="221" applyFont="1" applyAlignment="1" applyProtection="1">
      <alignment horizontal="left"/>
      <protection locked="0"/>
    </xf>
    <xf numFmtId="0" fontId="6" fillId="0" borderId="0" xfId="220" applyFont="1" applyProtection="1">
      <protection locked="0"/>
    </xf>
    <xf numFmtId="189" fontId="6" fillId="0" borderId="0" xfId="220" quotePrefix="1" applyNumberFormat="1" applyFont="1" applyAlignment="1" applyProtection="1">
      <alignment horizontal="center"/>
      <protection locked="0"/>
    </xf>
    <xf numFmtId="198" fontId="6" fillId="0" borderId="0" xfId="220" applyNumberFormat="1" applyFont="1" applyProtection="1">
      <protection locked="0"/>
    </xf>
    <xf numFmtId="198" fontId="6" fillId="0" borderId="0" xfId="220" applyNumberFormat="1" applyFont="1" applyAlignment="1" applyProtection="1">
      <alignment horizontal="center"/>
      <protection locked="0"/>
    </xf>
    <xf numFmtId="198" fontId="6" fillId="0" borderId="11" xfId="220" applyNumberFormat="1" applyFont="1" applyBorder="1" applyProtection="1">
      <protection locked="0"/>
    </xf>
    <xf numFmtId="198" fontId="6" fillId="0" borderId="11" xfId="220" applyNumberFormat="1" applyFont="1" applyBorder="1" applyAlignment="1" applyProtection="1">
      <alignment horizontal="center"/>
      <protection locked="0"/>
    </xf>
    <xf numFmtId="198" fontId="44" fillId="0" borderId="0" xfId="220" applyNumberFormat="1" applyFont="1" applyProtection="1">
      <protection locked="0"/>
    </xf>
    <xf numFmtId="0" fontId="19" fillId="0" borderId="0" xfId="220" applyFont="1" applyAlignment="1" applyProtection="1">
      <alignment horizontal="left" vertical="center"/>
      <protection locked="0"/>
    </xf>
    <xf numFmtId="0" fontId="19" fillId="0" borderId="0" xfId="220" applyFont="1" applyProtection="1">
      <protection locked="0"/>
    </xf>
    <xf numFmtId="0" fontId="45" fillId="0" borderId="0" xfId="220" applyFont="1" applyAlignment="1" applyProtection="1">
      <alignment horizontal="left"/>
      <protection locked="0"/>
    </xf>
    <xf numFmtId="0" fontId="15" fillId="0" borderId="0" xfId="233" applyFont="1" applyProtection="1">
      <protection locked="0"/>
    </xf>
    <xf numFmtId="0" fontId="15" fillId="0" borderId="0" xfId="233" applyFont="1" applyAlignment="1" applyProtection="1">
      <alignment horizontal="centerContinuous"/>
      <protection locked="0"/>
    </xf>
    <xf numFmtId="0" fontId="15" fillId="0" borderId="0" xfId="222" applyFont="1" applyProtection="1">
      <protection locked="0"/>
    </xf>
    <xf numFmtId="198" fontId="14" fillId="0" borderId="0" xfId="233" applyNumberFormat="1" applyFont="1" applyProtection="1">
      <protection locked="0"/>
    </xf>
    <xf numFmtId="198" fontId="15" fillId="0" borderId="0" xfId="233" applyNumberFormat="1" applyFont="1" applyAlignment="1" applyProtection="1">
      <alignment horizontal="left"/>
      <protection locked="0"/>
    </xf>
    <xf numFmtId="2" fontId="15" fillId="0" borderId="0" xfId="222" applyNumberFormat="1" applyFont="1" applyAlignment="1" applyProtection="1">
      <alignment horizontal="right"/>
      <protection locked="0"/>
    </xf>
    <xf numFmtId="0" fontId="15" fillId="0" borderId="0" xfId="233" applyFont="1" applyAlignment="1" applyProtection="1">
      <alignment horizontal="right"/>
      <protection locked="0"/>
    </xf>
    <xf numFmtId="2" fontId="15" fillId="0" borderId="0" xfId="233" applyNumberFormat="1" applyFont="1" applyAlignment="1" applyProtection="1">
      <alignment horizontal="right"/>
      <protection locked="0"/>
    </xf>
    <xf numFmtId="2" fontId="15" fillId="0" borderId="0" xfId="222" applyNumberFormat="1" applyFont="1" applyProtection="1">
      <protection locked="0"/>
    </xf>
    <xf numFmtId="0" fontId="6" fillId="0" borderId="0" xfId="232" applyFont="1" applyAlignment="1" applyProtection="1">
      <alignment horizontal="centerContinuous"/>
      <protection locked="0"/>
    </xf>
    <xf numFmtId="198" fontId="6" fillId="0" borderId="0" xfId="232" applyNumberFormat="1" applyFont="1" applyProtection="1">
      <protection locked="0"/>
    </xf>
    <xf numFmtId="198" fontId="6" fillId="0" borderId="0" xfId="232" applyNumberFormat="1" applyFont="1" applyAlignment="1" applyProtection="1">
      <alignment horizontal="left"/>
      <protection locked="0"/>
    </xf>
    <xf numFmtId="0" fontId="6" fillId="0" borderId="10" xfId="232" applyFont="1" applyBorder="1" applyProtection="1">
      <protection locked="0"/>
    </xf>
    <xf numFmtId="0" fontId="19" fillId="0" borderId="0" xfId="232" applyFont="1" applyAlignment="1" applyProtection="1">
      <alignment horizontal="center"/>
      <protection locked="0"/>
    </xf>
    <xf numFmtId="0" fontId="6" fillId="0" borderId="0" xfId="234" applyFont="1" applyProtection="1">
      <protection locked="0"/>
    </xf>
    <xf numFmtId="0" fontId="6" fillId="0" borderId="0" xfId="234" applyFont="1" applyAlignment="1" applyProtection="1">
      <alignment horizontal="right"/>
      <protection locked="0"/>
    </xf>
    <xf numFmtId="198" fontId="6" fillId="0" borderId="0" xfId="234" applyNumberFormat="1" applyFont="1" applyAlignment="1" applyProtection="1">
      <alignment vertical="center"/>
      <protection locked="0"/>
    </xf>
    <xf numFmtId="198" fontId="6" fillId="0" borderId="0" xfId="234" applyNumberFormat="1" applyFont="1" applyAlignment="1" applyProtection="1">
      <alignment horizontal="left" vertical="center"/>
      <protection locked="0"/>
    </xf>
    <xf numFmtId="198" fontId="6" fillId="0" borderId="0" xfId="234" applyNumberFormat="1" applyFont="1" applyProtection="1">
      <protection locked="0"/>
    </xf>
    <xf numFmtId="198" fontId="6" fillId="0" borderId="0" xfId="234" applyNumberFormat="1" applyFont="1" applyAlignment="1" applyProtection="1">
      <alignment horizontal="right"/>
      <protection locked="0"/>
    </xf>
    <xf numFmtId="198" fontId="6" fillId="0" borderId="0" xfId="234" applyNumberFormat="1" applyFont="1" applyAlignment="1" applyProtection="1">
      <alignment horizontal="left"/>
      <protection locked="0"/>
    </xf>
    <xf numFmtId="0" fontId="6" fillId="0" borderId="0" xfId="234" applyFont="1" applyAlignment="1" applyProtection="1">
      <alignment vertical="center"/>
      <protection locked="0"/>
    </xf>
    <xf numFmtId="189" fontId="6" fillId="0" borderId="0" xfId="234" applyNumberFormat="1" applyFont="1" applyAlignment="1" applyProtection="1">
      <alignment horizontal="right"/>
      <protection locked="0"/>
    </xf>
    <xf numFmtId="0" fontId="6" fillId="0" borderId="0" xfId="234" applyFont="1" applyAlignment="1" applyProtection="1">
      <alignment horizontal="left" vertical="center"/>
      <protection locked="0"/>
    </xf>
    <xf numFmtId="0" fontId="14" fillId="0" borderId="0" xfId="234" quotePrefix="1" applyFont="1" applyAlignment="1" applyProtection="1">
      <alignment horizontal="left" vertical="center"/>
      <protection locked="0"/>
    </xf>
    <xf numFmtId="189" fontId="14" fillId="0" borderId="0" xfId="234" applyNumberFormat="1" applyFont="1" applyAlignment="1" applyProtection="1">
      <alignment horizontal="right"/>
      <protection locked="0"/>
    </xf>
    <xf numFmtId="0" fontId="14" fillId="0" borderId="0" xfId="234" quotePrefix="1" applyFont="1" applyAlignment="1" applyProtection="1">
      <alignment horizontal="left"/>
      <protection locked="0"/>
    </xf>
    <xf numFmtId="0" fontId="14" fillId="0" borderId="0" xfId="234" applyFont="1" applyAlignment="1" applyProtection="1">
      <alignment horizontal="left" vertical="center"/>
      <protection locked="0"/>
    </xf>
    <xf numFmtId="0" fontId="14" fillId="0" borderId="0" xfId="234" applyFont="1" applyAlignment="1" applyProtection="1">
      <alignment horizontal="left"/>
      <protection locked="0"/>
    </xf>
    <xf numFmtId="0" fontId="6" fillId="0" borderId="0" xfId="234" applyFont="1" applyAlignment="1" applyProtection="1">
      <alignment horizontal="left"/>
      <protection locked="0"/>
    </xf>
    <xf numFmtId="0" fontId="6" fillId="0" borderId="11" xfId="234" quotePrefix="1" applyFont="1" applyBorder="1" applyAlignment="1" applyProtection="1">
      <alignment horizontal="left"/>
      <protection locked="0"/>
    </xf>
    <xf numFmtId="0" fontId="6" fillId="0" borderId="11" xfId="234" applyFont="1" applyBorder="1" applyAlignment="1" applyProtection="1">
      <alignment horizontal="right"/>
      <protection locked="0"/>
    </xf>
    <xf numFmtId="0" fontId="6" fillId="0" borderId="11" xfId="0" applyFont="1" applyBorder="1" applyProtection="1">
      <protection locked="0"/>
    </xf>
    <xf numFmtId="0" fontId="6" fillId="0" borderId="11" xfId="234" applyFont="1" applyBorder="1" applyAlignment="1" applyProtection="1">
      <alignment horizontal="left"/>
      <protection locked="0"/>
    </xf>
    <xf numFmtId="0" fontId="19" fillId="0" borderId="0" xfId="234" quotePrefix="1" applyFont="1" applyAlignment="1" applyProtection="1">
      <alignment horizontal="left"/>
      <protection locked="0"/>
    </xf>
    <xf numFmtId="0" fontId="19" fillId="0" borderId="0" xfId="232" applyFont="1" applyAlignment="1" applyProtection="1">
      <alignment horizontal="center" vertical="center"/>
      <protection locked="0"/>
    </xf>
    <xf numFmtId="0" fontId="19" fillId="0" borderId="0" xfId="234" applyFont="1" applyAlignment="1" applyProtection="1">
      <alignment horizontal="left"/>
      <protection locked="0"/>
    </xf>
    <xf numFmtId="0" fontId="19" fillId="0" borderId="0" xfId="234" applyFont="1" applyAlignment="1" applyProtection="1">
      <alignment horizontal="left" vertical="center"/>
      <protection locked="0"/>
    </xf>
    <xf numFmtId="0" fontId="19" fillId="0" borderId="0" xfId="234" applyFont="1" applyAlignment="1" applyProtection="1">
      <alignment vertical="center"/>
      <protection locked="0"/>
    </xf>
    <xf numFmtId="39" fontId="6" fillId="0" borderId="0" xfId="0" applyNumberFormat="1" applyFont="1" applyAlignment="1" applyProtection="1">
      <alignment horizontal="left"/>
      <protection locked="0"/>
    </xf>
    <xf numFmtId="2" fontId="6" fillId="0" borderId="0" xfId="0" applyNumberFormat="1" applyFont="1" applyProtection="1">
      <protection locked="0"/>
    </xf>
    <xf numFmtId="0" fontId="36" fillId="0" borderId="0" xfId="0" applyFont="1" applyAlignment="1" applyProtection="1">
      <alignment horizontal="left"/>
      <protection locked="0"/>
    </xf>
    <xf numFmtId="198" fontId="19" fillId="0" borderId="0" xfId="0" applyNumberFormat="1" applyFont="1" applyProtection="1">
      <protection locked="0"/>
    </xf>
    <xf numFmtId="0" fontId="19" fillId="0" borderId="0" xfId="0" quotePrefix="1" applyFont="1" applyAlignment="1" applyProtection="1">
      <alignment horizontal="left"/>
      <protection locked="0"/>
    </xf>
    <xf numFmtId="0" fontId="40" fillId="0" borderId="0" xfId="0" quotePrefix="1" applyFont="1" applyAlignment="1" applyProtection="1">
      <alignment horizontal="left"/>
      <protection locked="0"/>
    </xf>
    <xf numFmtId="0" fontId="6" fillId="0" borderId="0" xfId="230" applyFont="1" applyProtection="1">
      <protection locked="0"/>
    </xf>
    <xf numFmtId="0" fontId="6" fillId="0" borderId="10" xfId="230" applyFont="1" applyBorder="1" applyProtection="1">
      <protection locked="0"/>
    </xf>
    <xf numFmtId="0" fontId="6" fillId="0" borderId="0" xfId="230" applyFont="1" applyAlignment="1" applyProtection="1">
      <alignment horizontal="right"/>
      <protection locked="0"/>
    </xf>
    <xf numFmtId="189" fontId="6" fillId="0" borderId="10" xfId="230" applyNumberFormat="1" applyFont="1" applyBorder="1" applyProtection="1">
      <protection locked="0"/>
    </xf>
    <xf numFmtId="189" fontId="6" fillId="0" borderId="0" xfId="230" applyNumberFormat="1" applyFont="1" applyProtection="1">
      <protection locked="0"/>
    </xf>
    <xf numFmtId="0" fontId="12" fillId="0" borderId="12" xfId="239" applyFont="1" applyBorder="1" applyAlignment="1" applyProtection="1">
      <alignment horizontal="left" vertical="center"/>
      <protection locked="0"/>
    </xf>
    <xf numFmtId="3" fontId="6" fillId="0" borderId="0" xfId="230" applyNumberFormat="1" applyFont="1" applyAlignment="1">
      <alignment horizontal="right"/>
    </xf>
    <xf numFmtId="198" fontId="6" fillId="0" borderId="0" xfId="230" applyNumberFormat="1" applyFont="1" applyAlignment="1">
      <alignment vertical="center"/>
    </xf>
    <xf numFmtId="198" fontId="6" fillId="0" borderId="0" xfId="230" applyNumberFormat="1" applyFont="1" applyAlignment="1">
      <alignment horizontal="right"/>
    </xf>
    <xf numFmtId="198" fontId="6" fillId="0" borderId="0" xfId="230" applyNumberFormat="1" applyFont="1" applyAlignment="1">
      <alignment horizontal="left"/>
    </xf>
    <xf numFmtId="198" fontId="6" fillId="0" borderId="0" xfId="230" applyNumberFormat="1" applyFont="1"/>
    <xf numFmtId="0" fontId="6" fillId="0" borderId="0" xfId="230" quotePrefix="1" applyFont="1" applyAlignment="1">
      <alignment horizontal="left" vertical="center"/>
    </xf>
    <xf numFmtId="3" fontId="6" fillId="0" borderId="0" xfId="230" applyNumberFormat="1" applyFont="1"/>
    <xf numFmtId="0" fontId="6" fillId="0" borderId="0" xfId="230" quotePrefix="1" applyFont="1" applyAlignment="1">
      <alignment horizontal="left"/>
    </xf>
    <xf numFmtId="0" fontId="6" fillId="0" borderId="0" xfId="230" applyFont="1" applyAlignment="1">
      <alignment horizontal="left"/>
    </xf>
    <xf numFmtId="198" fontId="6" fillId="0" borderId="11" xfId="230" applyNumberFormat="1" applyFont="1" applyBorder="1" applyAlignment="1">
      <alignment horizontal="left"/>
    </xf>
    <xf numFmtId="198" fontId="6" fillId="0" borderId="11" xfId="230" applyNumberFormat="1" applyFont="1" applyBorder="1" applyAlignment="1">
      <alignment horizontal="right"/>
    </xf>
    <xf numFmtId="3" fontId="6" fillId="0" borderId="11" xfId="230" applyNumberFormat="1" applyFont="1" applyBorder="1" applyAlignment="1">
      <alignment horizontal="center"/>
    </xf>
    <xf numFmtId="0" fontId="35" fillId="0" borderId="0" xfId="230" applyFont="1" applyAlignment="1">
      <alignment horizontal="left"/>
    </xf>
    <xf numFmtId="0" fontId="35" fillId="0" borderId="0" xfId="230" applyFont="1" applyAlignment="1">
      <alignment horizontal="left" wrapText="1"/>
    </xf>
    <xf numFmtId="0" fontId="47" fillId="0" borderId="0" xfId="230" quotePrefix="1" applyFont="1" applyAlignment="1">
      <alignment horizontal="left" vertical="center" wrapText="1"/>
    </xf>
    <xf numFmtId="0" fontId="35" fillId="0" borderId="0" xfId="230" quotePrefix="1" applyFont="1" applyAlignment="1">
      <alignment horizontal="left" vertical="center" wrapText="1"/>
    </xf>
    <xf numFmtId="16" fontId="35" fillId="0" borderId="0" xfId="230" applyNumberFormat="1" applyFont="1" applyAlignment="1">
      <alignment horizontal="left" vertical="center" wrapText="1"/>
    </xf>
    <xf numFmtId="0" fontId="35" fillId="0" borderId="0" xfId="230" quotePrefix="1" applyFont="1" applyAlignment="1">
      <alignment horizontal="left"/>
    </xf>
    <xf numFmtId="0" fontId="6" fillId="0" borderId="12" xfId="237" applyFont="1" applyBorder="1" applyProtection="1">
      <protection locked="0"/>
    </xf>
    <xf numFmtId="198" fontId="6" fillId="0" borderId="0" xfId="236" applyNumberFormat="1" applyFont="1" applyProtection="1">
      <protection locked="0"/>
    </xf>
    <xf numFmtId="198" fontId="6" fillId="0" borderId="0" xfId="236" applyNumberFormat="1" applyFont="1" applyAlignment="1" applyProtection="1">
      <alignment horizontal="right"/>
      <protection locked="0"/>
    </xf>
    <xf numFmtId="0" fontId="9" fillId="0" borderId="0" xfId="236" applyFont="1" applyProtection="1">
      <protection locked="0"/>
    </xf>
    <xf numFmtId="0" fontId="6" fillId="0" borderId="0" xfId="236" applyFont="1" applyAlignment="1" applyProtection="1">
      <alignment horizontal="left"/>
      <protection locked="0"/>
    </xf>
    <xf numFmtId="0" fontId="6" fillId="0" borderId="0" xfId="236" applyFont="1" applyProtection="1">
      <protection locked="0"/>
    </xf>
    <xf numFmtId="198" fontId="6" fillId="0" borderId="10" xfId="236" applyNumberFormat="1" applyFont="1" applyBorder="1" applyProtection="1">
      <protection locked="0"/>
    </xf>
    <xf numFmtId="198" fontId="6" fillId="0" borderId="10" xfId="236" quotePrefix="1" applyNumberFormat="1" applyFont="1" applyBorder="1" applyAlignment="1" applyProtection="1">
      <alignment horizontal="left"/>
      <protection locked="0"/>
    </xf>
    <xf numFmtId="198" fontId="6" fillId="0" borderId="0" xfId="236" quotePrefix="1" applyNumberFormat="1" applyFont="1" applyAlignment="1" applyProtection="1">
      <alignment horizontal="left"/>
      <protection locked="0"/>
    </xf>
    <xf numFmtId="191" fontId="8" fillId="0" borderId="0" xfId="236" applyNumberFormat="1" applyFont="1" applyAlignment="1" applyProtection="1">
      <alignment horizontal="center"/>
      <protection locked="0"/>
    </xf>
    <xf numFmtId="0" fontId="8" fillId="0" borderId="0" xfId="236" applyFont="1" applyAlignment="1" applyProtection="1">
      <alignment horizontal="center"/>
      <protection locked="0"/>
    </xf>
    <xf numFmtId="0" fontId="8" fillId="0" borderId="0" xfId="236" applyFont="1" applyProtection="1">
      <protection locked="0"/>
    </xf>
    <xf numFmtId="0" fontId="6" fillId="0" borderId="0" xfId="237" applyFont="1" applyAlignment="1" applyProtection="1">
      <alignment horizontal="right"/>
      <protection locked="0"/>
    </xf>
    <xf numFmtId="1" fontId="6" fillId="0" borderId="0" xfId="237" applyNumberFormat="1" applyFont="1" applyAlignment="1" applyProtection="1">
      <alignment horizontal="right"/>
      <protection locked="0"/>
    </xf>
    <xf numFmtId="0" fontId="15" fillId="0" borderId="0" xfId="237" applyFont="1" applyProtection="1">
      <protection locked="0"/>
    </xf>
    <xf numFmtId="3" fontId="6" fillId="0" borderId="0" xfId="237" applyNumberFormat="1" applyFont="1" applyAlignment="1" applyProtection="1">
      <alignment horizontal="right"/>
      <protection locked="0"/>
    </xf>
    <xf numFmtId="0" fontId="6" fillId="0" borderId="0" xfId="238" applyFont="1" applyAlignment="1" applyProtection="1">
      <alignment horizontal="center"/>
      <protection locked="0"/>
    </xf>
    <xf numFmtId="0" fontId="9" fillId="0" borderId="0" xfId="238" applyFont="1" applyProtection="1">
      <protection locked="0"/>
    </xf>
    <xf numFmtId="0" fontId="6" fillId="0" borderId="0" xfId="238" applyFont="1" applyProtection="1">
      <protection locked="0"/>
    </xf>
    <xf numFmtId="3" fontId="6" fillId="0" borderId="0" xfId="238" applyNumberFormat="1" applyFont="1" applyAlignment="1" applyProtection="1">
      <alignment horizontal="right"/>
      <protection locked="0"/>
    </xf>
    <xf numFmtId="196" fontId="6" fillId="0" borderId="0" xfId="238" applyNumberFormat="1" applyFont="1" applyProtection="1">
      <protection locked="0"/>
    </xf>
    <xf numFmtId="190" fontId="6" fillId="0" borderId="0" xfId="238" applyNumberFormat="1" applyFont="1" applyAlignment="1" applyProtection="1">
      <alignment horizontal="right"/>
      <protection locked="0"/>
    </xf>
    <xf numFmtId="196" fontId="6" fillId="0" borderId="0" xfId="238" applyNumberFormat="1" applyFont="1" applyAlignment="1" applyProtection="1">
      <alignment vertical="center"/>
      <protection locked="0"/>
    </xf>
    <xf numFmtId="196" fontId="6" fillId="0" borderId="0" xfId="238" applyNumberFormat="1" applyFont="1" applyAlignment="1" applyProtection="1">
      <alignment horizontal="right" vertical="center"/>
      <protection locked="0"/>
    </xf>
    <xf numFmtId="0" fontId="15" fillId="0" borderId="0" xfId="0" applyFont="1" applyProtection="1">
      <protection locked="0"/>
    </xf>
    <xf numFmtId="196" fontId="6" fillId="0" borderId="10" xfId="238" applyNumberFormat="1" applyFont="1" applyBorder="1" applyAlignment="1" applyProtection="1">
      <alignment horizontal="center" vertical="center"/>
      <protection locked="0"/>
    </xf>
    <xf numFmtId="0" fontId="19" fillId="0" borderId="0" xfId="238" applyFont="1" applyAlignment="1" applyProtection="1">
      <alignment horizontal="left"/>
      <protection locked="0"/>
    </xf>
    <xf numFmtId="0" fontId="54" fillId="0" borderId="0" xfId="0" applyFont="1" applyProtection="1">
      <protection locked="0"/>
    </xf>
    <xf numFmtId="0" fontId="14" fillId="0" borderId="0" xfId="215" applyFont="1"/>
    <xf numFmtId="0" fontId="15" fillId="0" borderId="0" xfId="215" applyFont="1"/>
    <xf numFmtId="0" fontId="15" fillId="0" borderId="10" xfId="233" applyFont="1" applyBorder="1" applyProtection="1">
      <protection locked="0"/>
    </xf>
    <xf numFmtId="0" fontId="15" fillId="0" borderId="10" xfId="233" applyFont="1" applyBorder="1" applyAlignment="1" applyProtection="1">
      <alignment horizontal="center"/>
      <protection locked="0"/>
    </xf>
    <xf numFmtId="0" fontId="15" fillId="0" borderId="11" xfId="221" applyFont="1" applyBorder="1" applyProtection="1">
      <protection locked="0"/>
    </xf>
    <xf numFmtId="0" fontId="15" fillId="0" borderId="11" xfId="221" applyFont="1" applyBorder="1" applyAlignment="1" applyProtection="1">
      <alignment horizontal="right"/>
      <protection locked="0"/>
    </xf>
    <xf numFmtId="189" fontId="15" fillId="0" borderId="11" xfId="221" quotePrefix="1" applyNumberFormat="1" applyFont="1" applyBorder="1" applyAlignment="1" applyProtection="1">
      <alignment horizontal="center"/>
      <protection locked="0"/>
    </xf>
    <xf numFmtId="0" fontId="21" fillId="0" borderId="0" xfId="215" applyFont="1"/>
    <xf numFmtId="0" fontId="21" fillId="0" borderId="0" xfId="228" applyFont="1"/>
    <xf numFmtId="0" fontId="6" fillId="0" borderId="0" xfId="243" applyFont="1"/>
    <xf numFmtId="0" fontId="6" fillId="0" borderId="10" xfId="243" applyFont="1" applyBorder="1" applyAlignment="1">
      <alignment horizontal="center"/>
    </xf>
    <xf numFmtId="0" fontId="33" fillId="0" borderId="0" xfId="215" applyFont="1" applyAlignment="1">
      <alignment horizontal="left"/>
    </xf>
    <xf numFmtId="3" fontId="33" fillId="0" borderId="0" xfId="215" applyNumberFormat="1" applyFont="1" applyAlignment="1" applyProtection="1">
      <alignment horizontal="right"/>
      <protection locked="0"/>
    </xf>
    <xf numFmtId="3" fontId="33" fillId="0" borderId="0" xfId="215" applyNumberFormat="1" applyFont="1" applyAlignment="1">
      <alignment horizontal="right"/>
    </xf>
    <xf numFmtId="0" fontId="35" fillId="0" borderId="0" xfId="215" quotePrefix="1" applyFont="1" applyAlignment="1" applyProtection="1">
      <alignment horizontal="left"/>
      <protection locked="0"/>
    </xf>
    <xf numFmtId="0" fontId="34" fillId="0" borderId="0" xfId="238" applyFont="1" applyAlignment="1" applyProtection="1">
      <alignment horizontal="center" vertical="center"/>
      <protection locked="0"/>
    </xf>
    <xf numFmtId="0" fontId="35" fillId="0" borderId="0" xfId="215" applyFont="1" applyAlignment="1" applyProtection="1">
      <alignment horizontal="left"/>
      <protection locked="0"/>
    </xf>
    <xf numFmtId="192" fontId="34" fillId="0" borderId="0" xfId="238" quotePrefix="1" applyNumberFormat="1" applyFont="1" applyAlignment="1" applyProtection="1">
      <alignment horizontal="center" vertical="center"/>
      <protection locked="0"/>
    </xf>
    <xf numFmtId="0" fontId="35" fillId="0" borderId="0" xfId="215" applyFont="1" applyProtection="1">
      <protection locked="0"/>
    </xf>
    <xf numFmtId="2" fontId="35" fillId="0" borderId="0" xfId="215" applyNumberFormat="1" applyFont="1" applyAlignment="1" applyProtection="1">
      <alignment horizontal="left" vertical="center"/>
      <protection locked="0"/>
    </xf>
    <xf numFmtId="0" fontId="35" fillId="0" borderId="0" xfId="215" applyFont="1" applyAlignment="1" applyProtection="1">
      <alignment horizontal="left" vertical="center"/>
      <protection locked="0"/>
    </xf>
    <xf numFmtId="0" fontId="35" fillId="0" borderId="0" xfId="0" applyFont="1" applyAlignment="1" applyProtection="1">
      <alignment horizontal="center"/>
      <protection locked="0"/>
    </xf>
    <xf numFmtId="0" fontId="12" fillId="0" borderId="0" xfId="239" applyFont="1"/>
    <xf numFmtId="0" fontId="12" fillId="0" borderId="0" xfId="239" applyFont="1" applyAlignment="1">
      <alignment horizontal="center"/>
    </xf>
    <xf numFmtId="1" fontId="6" fillId="0" borderId="0" xfId="0" applyNumberFormat="1" applyFont="1" applyAlignment="1">
      <alignment vertical="center"/>
    </xf>
    <xf numFmtId="1" fontId="6" fillId="0" borderId="0" xfId="0" quotePrefix="1" applyNumberFormat="1" applyFont="1" applyAlignment="1">
      <alignment vertical="center"/>
    </xf>
    <xf numFmtId="0" fontId="8" fillId="0" borderId="0" xfId="0" applyFont="1" applyAlignment="1">
      <alignment horizontal="left"/>
    </xf>
    <xf numFmtId="198" fontId="6" fillId="0" borderId="10" xfId="240" applyNumberFormat="1" applyFont="1" applyBorder="1" applyAlignment="1" applyProtection="1">
      <alignment horizontal="right"/>
      <protection locked="0"/>
    </xf>
    <xf numFmtId="189" fontId="15" fillId="0" borderId="0" xfId="0" applyNumberFormat="1" applyFont="1" applyAlignment="1" applyProtection="1">
      <alignment horizontal="center"/>
      <protection locked="0"/>
    </xf>
    <xf numFmtId="0" fontId="34" fillId="0" borderId="0" xfId="241" applyFont="1" applyAlignment="1" applyProtection="1">
      <alignment horizontal="left" vertical="center"/>
      <protection locked="0"/>
    </xf>
    <xf numFmtId="190" fontId="15" fillId="0" borderId="0" xfId="0" applyNumberFormat="1" applyFont="1" applyAlignment="1" applyProtection="1">
      <alignment horizontal="center"/>
      <protection locked="0"/>
    </xf>
    <xf numFmtId="0" fontId="15" fillId="0" borderId="12" xfId="0" applyFont="1" applyBorder="1" applyAlignment="1" applyProtection="1">
      <alignment horizontal="centerContinuous"/>
      <protection locked="0"/>
    </xf>
    <xf numFmtId="198" fontId="15" fillId="0" borderId="0" xfId="0" applyNumberFormat="1" applyFont="1" applyAlignment="1" applyProtection="1">
      <alignment horizontal="center"/>
      <protection locked="0"/>
    </xf>
    <xf numFmtId="198" fontId="15" fillId="0" borderId="0" xfId="0" applyNumberFormat="1" applyFont="1" applyProtection="1">
      <protection locked="0"/>
    </xf>
    <xf numFmtId="198" fontId="15" fillId="0" borderId="10" xfId="0" applyNumberFormat="1" applyFont="1" applyBorder="1" applyProtection="1">
      <protection locked="0"/>
    </xf>
    <xf numFmtId="198" fontId="15" fillId="0" borderId="10" xfId="0" applyNumberFormat="1" applyFont="1" applyBorder="1" applyAlignment="1" applyProtection="1">
      <alignment horizontal="center"/>
      <protection locked="0"/>
    </xf>
    <xf numFmtId="0" fontId="34" fillId="0" borderId="0" xfId="0" applyFont="1" applyAlignment="1" applyProtection="1">
      <alignment horizontal="left"/>
      <protection locked="0"/>
    </xf>
    <xf numFmtId="0" fontId="34" fillId="0" borderId="0" xfId="0" applyFont="1" applyProtection="1">
      <protection locked="0"/>
    </xf>
    <xf numFmtId="0" fontId="15" fillId="0" borderId="12" xfId="0" applyFont="1" applyBorder="1" applyAlignment="1" applyProtection="1">
      <alignment horizontal="center"/>
      <protection locked="0"/>
    </xf>
    <xf numFmtId="0" fontId="15" fillId="0" borderId="12" xfId="0" applyFont="1" applyBorder="1" applyAlignment="1" applyProtection="1">
      <alignment horizontal="right"/>
      <protection locked="0"/>
    </xf>
    <xf numFmtId="0" fontId="15" fillId="0" borderId="12" xfId="0" applyFont="1" applyBorder="1" applyAlignment="1">
      <alignment horizontal="center"/>
    </xf>
    <xf numFmtId="189" fontId="14" fillId="0" borderId="0" xfId="231" applyNumberFormat="1" applyFont="1" applyAlignment="1" applyProtection="1">
      <alignment horizontal="right"/>
      <protection locked="0"/>
    </xf>
    <xf numFmtId="0" fontId="15" fillId="0" borderId="0" xfId="231" applyFont="1" applyAlignment="1" applyProtection="1">
      <alignment horizontal="left"/>
      <protection locked="0"/>
    </xf>
    <xf numFmtId="189" fontId="15" fillId="0" borderId="0" xfId="231" applyNumberFormat="1" applyFont="1" applyAlignment="1" applyProtection="1">
      <alignment horizontal="right"/>
      <protection locked="0"/>
    </xf>
    <xf numFmtId="0" fontId="15" fillId="0" borderId="0" xfId="231" applyFont="1" applyProtection="1">
      <protection locked="0"/>
    </xf>
    <xf numFmtId="189" fontId="15" fillId="0" borderId="0" xfId="231" applyNumberFormat="1" applyFont="1" applyAlignment="1">
      <alignment horizontal="center"/>
    </xf>
    <xf numFmtId="189" fontId="14" fillId="0" borderId="0" xfId="231" applyNumberFormat="1" applyFont="1" applyProtection="1">
      <protection locked="0"/>
    </xf>
    <xf numFmtId="189" fontId="15" fillId="0" borderId="0" xfId="231" applyNumberFormat="1" applyFont="1" applyProtection="1">
      <protection locked="0"/>
    </xf>
    <xf numFmtId="0" fontId="15" fillId="0" borderId="10" xfId="0" applyFont="1" applyBorder="1"/>
    <xf numFmtId="0" fontId="15" fillId="0" borderId="10" xfId="231" applyFont="1" applyBorder="1"/>
    <xf numFmtId="189" fontId="15" fillId="0" borderId="10" xfId="231" applyNumberFormat="1" applyFont="1" applyBorder="1" applyAlignment="1">
      <alignment horizontal="center"/>
    </xf>
    <xf numFmtId="0" fontId="15" fillId="0" borderId="0" xfId="231" applyFont="1" applyAlignment="1">
      <alignment horizontal="center"/>
    </xf>
    <xf numFmtId="0" fontId="34" fillId="0" borderId="0" xfId="238" applyFont="1" applyAlignment="1" applyProtection="1">
      <alignment horizontal="center"/>
      <protection locked="0"/>
    </xf>
    <xf numFmtId="3" fontId="6" fillId="0" borderId="0" xfId="241" applyNumberFormat="1" applyFont="1" applyAlignment="1" applyProtection="1">
      <alignment horizontal="right"/>
      <protection locked="0"/>
    </xf>
    <xf numFmtId="0" fontId="19" fillId="0" borderId="0" xfId="241" quotePrefix="1" applyFont="1" applyAlignment="1" applyProtection="1">
      <alignment horizontal="left" vertical="center"/>
      <protection locked="0"/>
    </xf>
    <xf numFmtId="0" fontId="19" fillId="0" borderId="0" xfId="241" applyFont="1" applyAlignment="1" applyProtection="1">
      <alignment horizontal="left" vertical="center"/>
      <protection locked="0"/>
    </xf>
    <xf numFmtId="0" fontId="8" fillId="0" borderId="0" xfId="0" applyFont="1" applyAlignment="1" applyProtection="1">
      <alignment vertical="center"/>
      <protection locked="0"/>
    </xf>
    <xf numFmtId="0" fontId="19" fillId="0" borderId="0" xfId="241" applyFont="1" applyAlignment="1" applyProtection="1">
      <alignment horizontal="left" vertical="center" wrapText="1"/>
      <protection locked="0"/>
    </xf>
    <xf numFmtId="3" fontId="15" fillId="0" borderId="0" xfId="0" applyNumberFormat="1" applyFont="1" applyAlignment="1" applyProtection="1">
      <alignment horizontal="center"/>
      <protection locked="0"/>
    </xf>
    <xf numFmtId="1" fontId="29" fillId="0" borderId="0" xfId="213" applyNumberFormat="1"/>
    <xf numFmtId="0" fontId="19" fillId="0" borderId="0" xfId="232" applyFont="1" applyAlignment="1" applyProtection="1">
      <alignment horizontal="left"/>
      <protection locked="0"/>
    </xf>
    <xf numFmtId="0" fontId="19" fillId="0" borderId="0" xfId="232" applyFont="1" applyProtection="1">
      <protection locked="0"/>
    </xf>
    <xf numFmtId="0" fontId="34" fillId="0" borderId="0" xfId="219" applyFont="1"/>
    <xf numFmtId="0" fontId="6" fillId="0" borderId="12" xfId="232" applyFont="1" applyBorder="1" applyProtection="1">
      <protection locked="0"/>
    </xf>
    <xf numFmtId="0" fontId="15" fillId="0" borderId="0" xfId="212" applyFont="1" applyAlignment="1" applyProtection="1">
      <alignment horizontal="left" vertical="center"/>
      <protection locked="0"/>
    </xf>
    <xf numFmtId="0" fontId="60" fillId="0" borderId="10" xfId="212" applyFont="1" applyBorder="1" applyAlignment="1" applyProtection="1">
      <alignment horizontal="left" vertical="center"/>
      <protection locked="0"/>
    </xf>
    <xf numFmtId="0" fontId="15" fillId="0" borderId="10" xfId="242" applyFont="1" applyBorder="1" applyAlignment="1">
      <alignment horizontal="right"/>
    </xf>
    <xf numFmtId="0" fontId="14" fillId="0" borderId="10" xfId="215" applyFont="1" applyBorder="1"/>
    <xf numFmtId="0" fontId="21" fillId="0" borderId="10" xfId="242" applyFont="1" applyBorder="1" applyAlignment="1">
      <alignment horizontal="right"/>
    </xf>
    <xf numFmtId="190" fontId="14" fillId="0" borderId="0" xfId="242" applyNumberFormat="1" applyFont="1" applyAlignment="1">
      <alignment horizontal="right" vertical="center"/>
    </xf>
    <xf numFmtId="198" fontId="15" fillId="0" borderId="0" xfId="242" applyNumberFormat="1" applyFont="1" applyAlignment="1">
      <alignment horizontal="right" vertical="center"/>
    </xf>
    <xf numFmtId="190" fontId="15" fillId="0" borderId="0" xfId="242" applyNumberFormat="1" applyFont="1" applyAlignment="1">
      <alignment horizontal="right" vertical="center"/>
    </xf>
    <xf numFmtId="3" fontId="14" fillId="0" borderId="0" xfId="242" quotePrefix="1" applyNumberFormat="1" applyFont="1" applyAlignment="1">
      <alignment vertical="center"/>
    </xf>
    <xf numFmtId="3" fontId="15" fillId="0" borderId="0" xfId="242" applyNumberFormat="1" applyFont="1" applyAlignment="1">
      <alignment horizontal="right" vertical="center"/>
    </xf>
    <xf numFmtId="0" fontId="34" fillId="0" borderId="0" xfId="0" applyFont="1" applyAlignment="1">
      <alignment vertical="center"/>
    </xf>
    <xf numFmtId="0" fontId="15" fillId="0" borderId="12" xfId="243" applyFont="1" applyBorder="1" applyAlignment="1">
      <alignment horizontal="center"/>
    </xf>
    <xf numFmtId="0" fontId="6" fillId="0" borderId="12" xfId="243" applyFont="1" applyBorder="1" applyAlignment="1">
      <alignment horizontal="center"/>
    </xf>
    <xf numFmtId="0" fontId="53" fillId="0" borderId="0" xfId="0" applyFont="1" applyAlignment="1">
      <alignment horizontal="left" vertical="center"/>
    </xf>
    <xf numFmtId="198" fontId="6" fillId="0" borderId="0" xfId="239" applyNumberFormat="1" applyFont="1" applyProtection="1">
      <protection locked="0"/>
    </xf>
    <xf numFmtId="198" fontId="6" fillId="0" borderId="0" xfId="239" applyNumberFormat="1" applyFont="1" applyAlignment="1" applyProtection="1">
      <alignment horizontal="left" vertical="center"/>
      <protection locked="0"/>
    </xf>
    <xf numFmtId="198" fontId="6" fillId="0" borderId="12" xfId="0" applyNumberFormat="1" applyFont="1" applyBorder="1" applyProtection="1">
      <protection locked="0"/>
    </xf>
    <xf numFmtId="198" fontId="6" fillId="0" borderId="12" xfId="0" applyNumberFormat="1" applyFont="1" applyBorder="1" applyAlignment="1" applyProtection="1">
      <alignment horizontal="center"/>
      <protection locked="0"/>
    </xf>
    <xf numFmtId="190" fontId="6" fillId="0" borderId="0" xfId="230" applyNumberFormat="1" applyFont="1" applyProtection="1">
      <protection locked="0"/>
    </xf>
    <xf numFmtId="190" fontId="6" fillId="0" borderId="0" xfId="230" applyNumberFormat="1" applyFont="1" applyAlignment="1" applyProtection="1">
      <alignment horizontal="right"/>
      <protection locked="0"/>
    </xf>
    <xf numFmtId="0" fontId="21" fillId="0" borderId="0" xfId="230" applyFont="1" applyProtection="1">
      <protection locked="0"/>
    </xf>
    <xf numFmtId="0" fontId="21" fillId="0" borderId="0" xfId="230" applyFont="1" applyAlignment="1" applyProtection="1">
      <alignment horizontal="right"/>
      <protection locked="0"/>
    </xf>
    <xf numFmtId="0" fontId="21" fillId="0" borderId="0" xfId="230" applyFont="1" applyAlignment="1" applyProtection="1">
      <alignment horizontal="center"/>
      <protection locked="0"/>
    </xf>
    <xf numFmtId="0" fontId="21" fillId="0" borderId="0" xfId="230" applyFont="1"/>
    <xf numFmtId="189" fontId="9" fillId="0" borderId="0" xfId="0" quotePrefix="1" applyNumberFormat="1" applyFont="1" applyAlignment="1">
      <alignment horizontal="center"/>
    </xf>
    <xf numFmtId="189" fontId="9" fillId="0" borderId="0" xfId="0" applyNumberFormat="1" applyFont="1" applyAlignment="1">
      <alignment horizontal="center"/>
    </xf>
    <xf numFmtId="189" fontId="6" fillId="0" borderId="0" xfId="0" applyNumberFormat="1" applyFont="1" applyAlignment="1">
      <alignment horizontal="center"/>
    </xf>
    <xf numFmtId="189" fontId="6" fillId="0" borderId="0" xfId="0" quotePrefix="1" applyNumberFormat="1" applyFont="1" applyAlignment="1">
      <alignment horizontal="center"/>
    </xf>
    <xf numFmtId="189" fontId="9" fillId="0" borderId="0" xfId="0" applyNumberFormat="1" applyFont="1" applyAlignment="1">
      <alignment horizontal="left"/>
    </xf>
    <xf numFmtId="189" fontId="6" fillId="0" borderId="0" xfId="238" applyNumberFormat="1" applyFont="1" applyAlignment="1" applyProtection="1">
      <alignment horizontal="right"/>
      <protection locked="0"/>
    </xf>
    <xf numFmtId="0" fontId="6" fillId="0" borderId="0" xfId="243" applyFont="1" applyAlignment="1">
      <alignment horizontal="center"/>
    </xf>
    <xf numFmtId="189" fontId="35" fillId="0" borderId="0" xfId="215" applyNumberFormat="1" applyFont="1" applyAlignment="1" applyProtection="1">
      <alignment horizontal="left" vertical="center" indent="6"/>
      <protection locked="0"/>
    </xf>
    <xf numFmtId="0" fontId="15" fillId="25" borderId="12" xfId="0" applyFont="1" applyFill="1" applyBorder="1"/>
    <xf numFmtId="0" fontId="14" fillId="25" borderId="12" xfId="231" applyFont="1" applyFill="1" applyBorder="1" applyAlignment="1" applyProtection="1">
      <alignment horizontal="right"/>
      <protection locked="0"/>
    </xf>
    <xf numFmtId="0" fontId="15" fillId="25" borderId="12" xfId="231" applyFont="1" applyFill="1" applyBorder="1" applyAlignment="1">
      <alignment horizontal="center"/>
    </xf>
    <xf numFmtId="0" fontId="15" fillId="25" borderId="0" xfId="231" applyFont="1" applyFill="1" applyAlignment="1">
      <alignment horizontal="center" vertical="center"/>
    </xf>
    <xf numFmtId="0" fontId="14" fillId="25" borderId="0" xfId="231" applyFont="1" applyFill="1" applyAlignment="1" applyProtection="1">
      <alignment horizontal="right"/>
      <protection locked="0"/>
    </xf>
    <xf numFmtId="0" fontId="15" fillId="25" borderId="0" xfId="231" quotePrefix="1" applyFont="1" applyFill="1" applyAlignment="1">
      <alignment horizontal="center"/>
    </xf>
    <xf numFmtId="0" fontId="15" fillId="25" borderId="0" xfId="0" applyFont="1" applyFill="1"/>
    <xf numFmtId="0" fontId="14" fillId="26" borderId="0" xfId="231" applyFont="1" applyFill="1" applyAlignment="1">
      <alignment horizontal="left"/>
    </xf>
    <xf numFmtId="189" fontId="15" fillId="26" borderId="0" xfId="231" applyNumberFormat="1" applyFont="1" applyFill="1" applyAlignment="1" applyProtection="1">
      <alignment horizontal="center"/>
      <protection locked="0"/>
    </xf>
    <xf numFmtId="0" fontId="15" fillId="26" borderId="0" xfId="231" applyFont="1" applyFill="1"/>
    <xf numFmtId="189" fontId="15" fillId="26" borderId="0" xfId="231" applyNumberFormat="1" applyFont="1" applyFill="1" applyProtection="1">
      <protection locked="0"/>
    </xf>
    <xf numFmtId="0" fontId="6" fillId="26" borderId="0" xfId="0" applyFont="1" applyFill="1"/>
    <xf numFmtId="0" fontId="15" fillId="26" borderId="0" xfId="231" applyFont="1" applyFill="1" applyProtection="1">
      <protection locked="0"/>
    </xf>
    <xf numFmtId="0" fontId="6" fillId="25" borderId="12" xfId="0" applyFont="1" applyFill="1" applyBorder="1" applyAlignment="1">
      <alignment vertical="center"/>
    </xf>
    <xf numFmtId="0" fontId="14" fillId="25" borderId="12" xfId="0" applyFont="1" applyFill="1" applyBorder="1" applyAlignment="1" applyProtection="1">
      <alignment horizontal="right"/>
      <protection locked="0"/>
    </xf>
    <xf numFmtId="0" fontId="9" fillId="25" borderId="12" xfId="0" applyFont="1" applyFill="1" applyBorder="1" applyAlignment="1" applyProtection="1">
      <alignment horizontal="right"/>
      <protection locked="0"/>
    </xf>
    <xf numFmtId="0" fontId="6" fillId="25" borderId="12" xfId="0" applyFont="1" applyFill="1" applyBorder="1" applyAlignment="1">
      <alignment horizontal="center"/>
    </xf>
    <xf numFmtId="0" fontId="6" fillId="25" borderId="0" xfId="0" applyFont="1" applyFill="1" applyAlignment="1">
      <alignment vertical="center"/>
    </xf>
    <xf numFmtId="0" fontId="6" fillId="25" borderId="0" xfId="0" applyFont="1" applyFill="1" applyAlignment="1">
      <alignment horizontal="center" vertical="center"/>
    </xf>
    <xf numFmtId="0" fontId="15" fillId="25" borderId="0" xfId="0" applyFont="1" applyFill="1" applyAlignment="1" applyProtection="1">
      <alignment horizontal="right"/>
      <protection locked="0"/>
    </xf>
    <xf numFmtId="0" fontId="9" fillId="25" borderId="0" xfId="0" applyFont="1" applyFill="1" applyAlignment="1" applyProtection="1">
      <alignment horizontal="right"/>
      <protection locked="0"/>
    </xf>
    <xf numFmtId="0" fontId="14" fillId="25" borderId="0" xfId="0" applyFont="1" applyFill="1" applyAlignment="1" applyProtection="1">
      <alignment horizontal="center"/>
      <protection locked="0"/>
    </xf>
    <xf numFmtId="0" fontId="6" fillId="25" borderId="0" xfId="0" applyFont="1" applyFill="1" applyAlignment="1">
      <alignment horizontal="center"/>
    </xf>
    <xf numFmtId="0" fontId="15" fillId="25" borderId="0" xfId="0" applyFont="1" applyFill="1" applyAlignment="1" applyProtection="1">
      <alignment horizontal="center"/>
      <protection locked="0"/>
    </xf>
    <xf numFmtId="0" fontId="6" fillId="25" borderId="10" xfId="0" applyFont="1" applyFill="1" applyBorder="1" applyAlignment="1">
      <alignment vertical="center"/>
    </xf>
    <xf numFmtId="0" fontId="6" fillId="25" borderId="10" xfId="0" applyFont="1" applyFill="1" applyBorder="1" applyAlignment="1">
      <alignment horizontal="center" vertical="center"/>
    </xf>
    <xf numFmtId="0" fontId="15" fillId="25" borderId="10" xfId="0" applyFont="1" applyFill="1" applyBorder="1" applyAlignment="1" applyProtection="1">
      <alignment horizontal="right"/>
      <protection locked="0"/>
    </xf>
    <xf numFmtId="0" fontId="6" fillId="25" borderId="10" xfId="0" applyFont="1" applyFill="1" applyBorder="1" applyAlignment="1">
      <alignment horizontal="center"/>
    </xf>
    <xf numFmtId="0" fontId="9" fillId="26" borderId="0" xfId="0" applyFont="1" applyFill="1" applyAlignment="1">
      <alignment horizontal="left"/>
    </xf>
    <xf numFmtId="0" fontId="6" fillId="26" borderId="0" xfId="0" applyFont="1" applyFill="1" applyAlignment="1" applyProtection="1">
      <alignment vertical="center"/>
      <protection locked="0"/>
    </xf>
    <xf numFmtId="0" fontId="6" fillId="26" borderId="0" xfId="0" applyFont="1" applyFill="1" applyAlignment="1" applyProtection="1">
      <alignment horizontal="center"/>
      <protection locked="0"/>
    </xf>
    <xf numFmtId="0" fontId="6" fillId="26" borderId="0" xfId="0" applyFont="1" applyFill="1" applyAlignment="1">
      <alignment horizontal="left"/>
    </xf>
    <xf numFmtId="0" fontId="14" fillId="26" borderId="0" xfId="0" applyFont="1" applyFill="1" applyAlignment="1">
      <alignment horizontal="left"/>
    </xf>
    <xf numFmtId="0" fontId="6" fillId="25" borderId="0" xfId="0" applyFont="1" applyFill="1"/>
    <xf numFmtId="0" fontId="6" fillId="25" borderId="0" xfId="0" applyFont="1" applyFill="1" applyAlignment="1" applyProtection="1">
      <alignment horizontal="right"/>
      <protection locked="0"/>
    </xf>
    <xf numFmtId="0" fontId="14" fillId="25" borderId="0" xfId="0" applyFont="1" applyFill="1" applyAlignment="1">
      <alignment horizontal="right"/>
    </xf>
    <xf numFmtId="0" fontId="6" fillId="25" borderId="0" xfId="0" applyFont="1" applyFill="1" applyAlignment="1">
      <alignment horizontal="right"/>
    </xf>
    <xf numFmtId="0" fontId="14" fillId="25" borderId="0" xfId="0" quotePrefix="1" applyFont="1" applyFill="1" applyAlignment="1" applyProtection="1">
      <alignment horizontal="right"/>
      <protection locked="0"/>
    </xf>
    <xf numFmtId="0" fontId="6" fillId="25" borderId="10" xfId="0" applyFont="1" applyFill="1" applyBorder="1"/>
    <xf numFmtId="0" fontId="9" fillId="25" borderId="10" xfId="0" applyFont="1" applyFill="1" applyBorder="1" applyAlignment="1" applyProtection="1">
      <alignment horizontal="right"/>
      <protection locked="0"/>
    </xf>
    <xf numFmtId="0" fontId="6" fillId="26" borderId="0" xfId="0" applyFont="1" applyFill="1" applyProtection="1">
      <protection locked="0"/>
    </xf>
    <xf numFmtId="0" fontId="22" fillId="26" borderId="0" xfId="0" applyFont="1" applyFill="1" applyAlignment="1" applyProtection="1">
      <alignment horizontal="left"/>
      <protection locked="0"/>
    </xf>
    <xf numFmtId="189" fontId="6" fillId="26" borderId="0" xfId="0" applyNumberFormat="1" applyFont="1" applyFill="1" applyProtection="1">
      <protection locked="0"/>
    </xf>
    <xf numFmtId="0" fontId="11" fillId="26" borderId="0" xfId="0" quotePrefix="1" applyFont="1" applyFill="1" applyAlignment="1" applyProtection="1">
      <alignment horizontal="left"/>
      <protection locked="0"/>
    </xf>
    <xf numFmtId="0" fontId="11" fillId="26" borderId="0" xfId="0" applyFont="1" applyFill="1" applyAlignment="1" applyProtection="1">
      <alignment horizontal="left"/>
      <protection locked="0"/>
    </xf>
    <xf numFmtId="189" fontId="6" fillId="26" borderId="0" xfId="0" applyNumberFormat="1" applyFont="1" applyFill="1" applyAlignment="1" applyProtection="1">
      <alignment horizontal="right"/>
      <protection locked="0"/>
    </xf>
    <xf numFmtId="0" fontId="6" fillId="25" borderId="12" xfId="0" applyFont="1" applyFill="1" applyBorder="1" applyProtection="1">
      <protection locked="0"/>
    </xf>
    <xf numFmtId="0" fontId="9" fillId="25" borderId="12" xfId="0" applyFont="1" applyFill="1" applyBorder="1" applyAlignment="1">
      <alignment horizontal="center"/>
    </xf>
    <xf numFmtId="0" fontId="18" fillId="25" borderId="12" xfId="0" applyFont="1" applyFill="1" applyBorder="1" applyAlignment="1">
      <alignment horizontal="left"/>
    </xf>
    <xf numFmtId="0" fontId="6" fillId="25" borderId="12" xfId="0" applyFont="1" applyFill="1" applyBorder="1"/>
    <xf numFmtId="0" fontId="6" fillId="25" borderId="10" xfId="0" applyFont="1" applyFill="1" applyBorder="1" applyProtection="1">
      <protection locked="0"/>
    </xf>
    <xf numFmtId="0" fontId="6" fillId="25" borderId="10" xfId="0" applyFont="1" applyFill="1" applyBorder="1" applyAlignment="1" applyProtection="1">
      <alignment horizontal="center" vertical="center"/>
      <protection locked="0"/>
    </xf>
    <xf numFmtId="1" fontId="6" fillId="25" borderId="10" xfId="0" applyNumberFormat="1" applyFont="1" applyFill="1" applyBorder="1" applyAlignment="1">
      <alignment horizontal="center" vertical="center"/>
    </xf>
    <xf numFmtId="189" fontId="9" fillId="26" borderId="0" xfId="0" quotePrefix="1" applyNumberFormat="1" applyFont="1" applyFill="1" applyAlignment="1">
      <alignment horizontal="center"/>
    </xf>
    <xf numFmtId="189" fontId="6" fillId="26" borderId="0" xfId="0" quotePrefix="1" applyNumberFormat="1" applyFont="1" applyFill="1" applyAlignment="1">
      <alignment horizontal="center"/>
    </xf>
    <xf numFmtId="189" fontId="6" fillId="26" borderId="0" xfId="0" applyNumberFormat="1" applyFont="1" applyFill="1" applyAlignment="1">
      <alignment horizontal="center"/>
    </xf>
    <xf numFmtId="0" fontId="6" fillId="26" borderId="0" xfId="0" applyFont="1" applyFill="1" applyAlignment="1" applyProtection="1">
      <alignment horizontal="left"/>
      <protection locked="0"/>
    </xf>
    <xf numFmtId="189" fontId="9" fillId="26" borderId="0" xfId="0" applyNumberFormat="1" applyFont="1" applyFill="1" applyAlignment="1">
      <alignment horizontal="left"/>
    </xf>
    <xf numFmtId="189" fontId="9" fillId="26" borderId="0" xfId="0" applyNumberFormat="1" applyFont="1" applyFill="1" applyAlignment="1">
      <alignment horizontal="center"/>
    </xf>
    <xf numFmtId="0" fontId="9" fillId="25" borderId="12" xfId="238" applyFont="1" applyFill="1" applyBorder="1" applyProtection="1">
      <protection locked="0"/>
    </xf>
    <xf numFmtId="0" fontId="14" fillId="25" borderId="12" xfId="238" applyFont="1" applyFill="1" applyBorder="1" applyAlignment="1" applyProtection="1">
      <alignment horizontal="center"/>
      <protection locked="0"/>
    </xf>
    <xf numFmtId="0" fontId="12" fillId="25" borderId="0" xfId="238" applyFont="1" applyFill="1" applyAlignment="1">
      <alignment horizontal="left" vertical="center"/>
    </xf>
    <xf numFmtId="0" fontId="9" fillId="25" borderId="0" xfId="238" applyFont="1" applyFill="1" applyProtection="1">
      <protection locked="0"/>
    </xf>
    <xf numFmtId="0" fontId="14" fillId="25" borderId="0" xfId="238" applyFont="1" applyFill="1" applyAlignment="1" applyProtection="1">
      <alignment horizontal="center"/>
      <protection locked="0"/>
    </xf>
    <xf numFmtId="0" fontId="6" fillId="25" borderId="0" xfId="238" applyFont="1" applyFill="1" applyAlignment="1">
      <alignment horizontal="center"/>
    </xf>
    <xf numFmtId="0" fontId="12" fillId="25" borderId="0" xfId="238" applyFont="1" applyFill="1" applyAlignment="1">
      <alignment horizontal="right" vertical="center"/>
    </xf>
    <xf numFmtId="0" fontId="15" fillId="25" borderId="0" xfId="238" applyFont="1" applyFill="1" applyProtection="1">
      <protection locked="0"/>
    </xf>
    <xf numFmtId="0" fontId="9" fillId="25" borderId="10" xfId="238" applyFont="1" applyFill="1" applyBorder="1" applyAlignment="1" applyProtection="1">
      <alignment horizontal="center"/>
      <protection locked="0"/>
    </xf>
    <xf numFmtId="0" fontId="6" fillId="25" borderId="10" xfId="238" applyFont="1" applyFill="1" applyBorder="1" applyAlignment="1">
      <alignment horizontal="center"/>
    </xf>
    <xf numFmtId="0" fontId="6" fillId="25" borderId="12" xfId="238" applyFont="1" applyFill="1" applyBorder="1" applyAlignment="1" applyProtection="1">
      <alignment horizontal="center"/>
      <protection locked="0"/>
    </xf>
    <xf numFmtId="0" fontId="12" fillId="25" borderId="0" xfId="238" applyFont="1" applyFill="1" applyAlignment="1" applyProtection="1">
      <alignment horizontal="left" vertical="center"/>
      <protection locked="0"/>
    </xf>
    <xf numFmtId="0" fontId="6" fillId="25" borderId="0" xfId="238" applyFont="1" applyFill="1" applyAlignment="1" applyProtection="1">
      <alignment horizontal="center"/>
      <protection locked="0"/>
    </xf>
    <xf numFmtId="0" fontId="12" fillId="25" borderId="0" xfId="238" applyFont="1" applyFill="1" applyAlignment="1" applyProtection="1">
      <alignment horizontal="right" vertical="center"/>
      <protection locked="0"/>
    </xf>
    <xf numFmtId="0" fontId="6" fillId="25" borderId="10" xfId="238" applyFont="1" applyFill="1" applyBorder="1" applyAlignment="1" applyProtection="1">
      <alignment horizontal="center"/>
      <protection locked="0"/>
    </xf>
    <xf numFmtId="0" fontId="6" fillId="26" borderId="0" xfId="238" quotePrefix="1" applyFont="1" applyFill="1" applyAlignment="1" applyProtection="1">
      <alignment horizontal="left"/>
      <protection locked="0"/>
    </xf>
    <xf numFmtId="3" fontId="9" fillId="26" borderId="0" xfId="238" applyNumberFormat="1" applyFont="1" applyFill="1" applyAlignment="1" applyProtection="1">
      <alignment horizontal="right"/>
      <protection locked="0"/>
    </xf>
    <xf numFmtId="196" fontId="6" fillId="26" borderId="0" xfId="238" applyNumberFormat="1" applyFont="1" applyFill="1" applyProtection="1">
      <protection locked="0"/>
    </xf>
    <xf numFmtId="3" fontId="6" fillId="26" borderId="0" xfId="238" applyNumberFormat="1" applyFont="1" applyFill="1" applyAlignment="1" applyProtection="1">
      <alignment horizontal="right" vertical="center"/>
      <protection locked="0"/>
    </xf>
    <xf numFmtId="3" fontId="6" fillId="26" borderId="0" xfId="238" applyNumberFormat="1" applyFont="1" applyFill="1" applyAlignment="1" applyProtection="1">
      <alignment horizontal="left" vertical="center"/>
      <protection locked="0"/>
    </xf>
    <xf numFmtId="0" fontId="6" fillId="25" borderId="0" xfId="0" applyFont="1" applyFill="1" applyProtection="1">
      <protection locked="0"/>
    </xf>
    <xf numFmtId="0" fontId="9" fillId="25" borderId="0" xfId="0" applyFont="1" applyFill="1" applyAlignment="1" applyProtection="1">
      <alignment horizontal="center"/>
      <protection locked="0"/>
    </xf>
    <xf numFmtId="189" fontId="6" fillId="26" borderId="0" xfId="0" applyNumberFormat="1" applyFont="1" applyFill="1" applyAlignment="1" applyProtection="1">
      <alignment horizontal="center"/>
      <protection locked="0"/>
    </xf>
    <xf numFmtId="0" fontId="6" fillId="25" borderId="10" xfId="0" applyFont="1" applyFill="1" applyBorder="1" applyAlignment="1" applyProtection="1">
      <alignment horizontal="right"/>
      <protection locked="0"/>
    </xf>
    <xf numFmtId="0" fontId="9" fillId="25" borderId="12" xfId="239" applyFont="1" applyFill="1" applyBorder="1" applyAlignment="1" applyProtection="1">
      <alignment horizontal="right"/>
      <protection locked="0"/>
    </xf>
    <xf numFmtId="0" fontId="12" fillId="25" borderId="0" xfId="239" applyFont="1" applyFill="1" applyAlignment="1" applyProtection="1">
      <alignment horizontal="left" vertical="center"/>
      <protection locked="0"/>
    </xf>
    <xf numFmtId="0" fontId="9" fillId="25" borderId="0" xfId="239" applyFont="1" applyFill="1" applyAlignment="1" applyProtection="1">
      <alignment horizontal="right"/>
      <protection locked="0"/>
    </xf>
    <xf numFmtId="0" fontId="14" fillId="25" borderId="0" xfId="240" applyFont="1" applyFill="1" applyAlignment="1" applyProtection="1">
      <alignment horizontal="center"/>
      <protection locked="0"/>
    </xf>
    <xf numFmtId="0" fontId="12" fillId="25" borderId="0" xfId="239" applyFont="1" applyFill="1" applyAlignment="1" applyProtection="1">
      <alignment horizontal="right" vertical="center"/>
      <protection locked="0"/>
    </xf>
    <xf numFmtId="0" fontId="15" fillId="25" borderId="0" xfId="240" applyFont="1" applyFill="1" applyAlignment="1" applyProtection="1">
      <alignment horizontal="center"/>
      <protection locked="0"/>
    </xf>
    <xf numFmtId="198" fontId="6" fillId="25" borderId="0" xfId="239" applyNumberFormat="1" applyFont="1" applyFill="1" applyAlignment="1" applyProtection="1">
      <alignment horizontal="right"/>
      <protection locked="0"/>
    </xf>
    <xf numFmtId="0" fontId="6" fillId="25" borderId="10" xfId="239" applyFont="1" applyFill="1" applyBorder="1" applyProtection="1">
      <protection locked="0"/>
    </xf>
    <xf numFmtId="0" fontId="15" fillId="25" borderId="10" xfId="240" applyFont="1" applyFill="1" applyBorder="1" applyAlignment="1" applyProtection="1">
      <alignment horizontal="center"/>
      <protection locked="0"/>
    </xf>
    <xf numFmtId="0" fontId="9" fillId="26" borderId="0" xfId="239" applyFont="1" applyFill="1" applyProtection="1">
      <protection locked="0"/>
    </xf>
    <xf numFmtId="0" fontId="6" fillId="26" borderId="0" xfId="239" applyFont="1" applyFill="1" applyProtection="1">
      <protection locked="0"/>
    </xf>
    <xf numFmtId="0" fontId="15" fillId="26" borderId="0" xfId="239" applyFont="1" applyFill="1" applyProtection="1">
      <protection locked="0"/>
    </xf>
    <xf numFmtId="0" fontId="9" fillId="26" borderId="0" xfId="239" applyFont="1" applyFill="1" applyAlignment="1" applyProtection="1">
      <alignment vertical="center"/>
      <protection locked="0"/>
    </xf>
    <xf numFmtId="0" fontId="9" fillId="26" borderId="0" xfId="239" applyFont="1" applyFill="1" applyAlignment="1" applyProtection="1">
      <alignment vertical="top"/>
      <protection locked="0"/>
    </xf>
    <xf numFmtId="198" fontId="6" fillId="26" borderId="0" xfId="239" applyNumberFormat="1" applyFont="1" applyFill="1" applyAlignment="1" applyProtection="1">
      <alignment vertical="center"/>
      <protection locked="0"/>
    </xf>
    <xf numFmtId="198" fontId="6" fillId="26" borderId="0" xfId="239" applyNumberFormat="1" applyFont="1" applyFill="1" applyAlignment="1" applyProtection="1">
      <alignment horizontal="left" vertical="center"/>
      <protection locked="0"/>
    </xf>
    <xf numFmtId="0" fontId="6" fillId="25" borderId="0" xfId="240" quotePrefix="1" applyFont="1" applyFill="1" applyAlignment="1" applyProtection="1">
      <alignment horizontal="center"/>
      <protection locked="0"/>
    </xf>
    <xf numFmtId="0" fontId="9" fillId="25" borderId="12" xfId="241" applyFont="1" applyFill="1" applyBorder="1" applyProtection="1">
      <protection locked="0"/>
    </xf>
    <xf numFmtId="0" fontId="9" fillId="25" borderId="0" xfId="240" applyFont="1" applyFill="1" applyAlignment="1" applyProtection="1">
      <alignment horizontal="right"/>
      <protection locked="0"/>
    </xf>
    <xf numFmtId="0" fontId="9" fillId="25" borderId="0" xfId="240" applyFont="1" applyFill="1" applyAlignment="1" applyProtection="1">
      <alignment horizontal="center"/>
      <protection locked="0"/>
    </xf>
    <xf numFmtId="0" fontId="15" fillId="25" borderId="0" xfId="241" applyFont="1" applyFill="1" applyAlignment="1" applyProtection="1">
      <alignment horizontal="right"/>
      <protection locked="0"/>
    </xf>
    <xf numFmtId="0" fontId="6" fillId="25" borderId="0" xfId="240" applyFont="1" applyFill="1" applyAlignment="1" applyProtection="1">
      <alignment horizontal="center"/>
      <protection locked="0"/>
    </xf>
    <xf numFmtId="0" fontId="6" fillId="25" borderId="10" xfId="241" applyFont="1" applyFill="1" applyBorder="1" applyAlignment="1" applyProtection="1">
      <alignment horizontal="center"/>
      <protection locked="0"/>
    </xf>
    <xf numFmtId="0" fontId="15" fillId="25" borderId="10" xfId="241" applyFont="1" applyFill="1" applyBorder="1" applyProtection="1">
      <protection locked="0"/>
    </xf>
    <xf numFmtId="0" fontId="15" fillId="25" borderId="10" xfId="241" applyFont="1" applyFill="1" applyBorder="1" applyAlignment="1" applyProtection="1">
      <alignment horizontal="center"/>
      <protection locked="0"/>
    </xf>
    <xf numFmtId="0" fontId="14" fillId="26" borderId="0" xfId="240" quotePrefix="1" applyFont="1" applyFill="1" applyAlignment="1" applyProtection="1">
      <alignment horizontal="left"/>
      <protection locked="0"/>
    </xf>
    <xf numFmtId="0" fontId="14" fillId="26" borderId="0" xfId="240" applyFont="1" applyFill="1" applyProtection="1">
      <protection locked="0"/>
    </xf>
    <xf numFmtId="0" fontId="9" fillId="26" borderId="0" xfId="240" applyFont="1" applyFill="1" applyAlignment="1" applyProtection="1">
      <alignment horizontal="left"/>
      <protection locked="0"/>
    </xf>
    <xf numFmtId="0" fontId="9" fillId="26" borderId="0" xfId="240" quotePrefix="1" applyFont="1" applyFill="1" applyAlignment="1" applyProtection="1">
      <alignment horizontal="left"/>
      <protection locked="0"/>
    </xf>
    <xf numFmtId="0" fontId="14" fillId="26" borderId="0" xfId="240" applyFont="1" applyFill="1" applyAlignment="1" applyProtection="1">
      <alignment horizontal="left"/>
      <protection locked="0"/>
    </xf>
    <xf numFmtId="3" fontId="9" fillId="26" borderId="0" xfId="240" applyNumberFormat="1" applyFont="1" applyFill="1" applyAlignment="1" applyProtection="1">
      <alignment horizontal="left"/>
      <protection locked="0"/>
    </xf>
    <xf numFmtId="198" fontId="6" fillId="26" borderId="0" xfId="240" applyNumberFormat="1" applyFont="1" applyFill="1" applyProtection="1">
      <protection locked="0"/>
    </xf>
    <xf numFmtId="198" fontId="6" fillId="26" borderId="0" xfId="240" applyNumberFormat="1" applyFont="1" applyFill="1" applyAlignment="1" applyProtection="1">
      <alignment horizontal="left"/>
      <protection locked="0"/>
    </xf>
    <xf numFmtId="189" fontId="15" fillId="26" borderId="0" xfId="0" applyNumberFormat="1" applyFont="1" applyFill="1" applyAlignment="1" applyProtection="1">
      <alignment horizontal="right"/>
      <protection locked="0"/>
    </xf>
    <xf numFmtId="198" fontId="6" fillId="26" borderId="0" xfId="0" applyNumberFormat="1" applyFont="1" applyFill="1" applyProtection="1">
      <protection locked="0"/>
    </xf>
    <xf numFmtId="198" fontId="6" fillId="26" borderId="0" xfId="0" applyNumberFormat="1" applyFont="1" applyFill="1" applyAlignment="1" applyProtection="1">
      <alignment horizontal="right"/>
      <protection locked="0"/>
    </xf>
    <xf numFmtId="0" fontId="6" fillId="25" borderId="12" xfId="241" applyFont="1" applyFill="1" applyBorder="1" applyProtection="1">
      <protection locked="0"/>
    </xf>
    <xf numFmtId="0" fontId="9" fillId="25" borderId="12" xfId="241" applyFont="1" applyFill="1" applyBorder="1" applyAlignment="1" applyProtection="1">
      <alignment horizontal="right"/>
      <protection locked="0"/>
    </xf>
    <xf numFmtId="0" fontId="12" fillId="25" borderId="12" xfId="241" applyFont="1" applyFill="1" applyBorder="1" applyAlignment="1" applyProtection="1">
      <alignment horizontal="right" vertical="center"/>
      <protection locked="0"/>
    </xf>
    <xf numFmtId="0" fontId="9" fillId="25" borderId="0" xfId="241" applyFont="1" applyFill="1" applyAlignment="1" applyProtection="1">
      <alignment horizontal="right"/>
      <protection locked="0"/>
    </xf>
    <xf numFmtId="0" fontId="12" fillId="25" borderId="0" xfId="241" applyFont="1" applyFill="1" applyAlignment="1" applyProtection="1">
      <alignment horizontal="right" vertical="center"/>
      <protection locked="0"/>
    </xf>
    <xf numFmtId="0" fontId="6" fillId="25" borderId="0" xfId="241" applyFont="1" applyFill="1" applyProtection="1">
      <protection locked="0"/>
    </xf>
    <xf numFmtId="0" fontId="15" fillId="25" borderId="10" xfId="241" applyFont="1" applyFill="1" applyBorder="1" applyAlignment="1" applyProtection="1">
      <alignment horizontal="right"/>
      <protection locked="0"/>
    </xf>
    <xf numFmtId="198" fontId="6" fillId="26" borderId="0" xfId="241" applyNumberFormat="1" applyFont="1" applyFill="1" applyProtection="1">
      <protection locked="0"/>
    </xf>
    <xf numFmtId="0" fontId="14" fillId="26" borderId="0" xfId="241" applyFont="1" applyFill="1" applyProtection="1">
      <protection locked="0"/>
    </xf>
    <xf numFmtId="0" fontId="6" fillId="26" borderId="0" xfId="241" applyFont="1" applyFill="1" applyProtection="1">
      <protection locked="0"/>
    </xf>
    <xf numFmtId="0" fontId="6" fillId="26" borderId="0" xfId="241" applyFont="1" applyFill="1" applyAlignment="1" applyProtection="1">
      <alignment horizontal="left"/>
      <protection locked="0"/>
    </xf>
    <xf numFmtId="198" fontId="6" fillId="26" borderId="0" xfId="241" applyNumberFormat="1" applyFont="1" applyFill="1" applyAlignment="1" applyProtection="1">
      <alignment horizontal="right" vertical="center"/>
      <protection locked="0"/>
    </xf>
    <xf numFmtId="198" fontId="6" fillId="26" borderId="0" xfId="241" quotePrefix="1" applyNumberFormat="1" applyFont="1" applyFill="1" applyAlignment="1" applyProtection="1">
      <alignment horizontal="left"/>
      <protection locked="0"/>
    </xf>
    <xf numFmtId="0" fontId="9" fillId="26" borderId="0" xfId="241" quotePrefix="1" applyFont="1" applyFill="1" applyAlignment="1" applyProtection="1">
      <alignment horizontal="left"/>
      <protection locked="0"/>
    </xf>
    <xf numFmtId="3" fontId="6" fillId="26" borderId="0" xfId="241" applyNumberFormat="1" applyFont="1" applyFill="1" applyAlignment="1" applyProtection="1">
      <alignment horizontal="left"/>
      <protection locked="0"/>
    </xf>
    <xf numFmtId="0" fontId="9" fillId="26" borderId="0" xfId="241" applyFont="1" applyFill="1" applyAlignment="1" applyProtection="1">
      <alignment horizontal="left"/>
      <protection locked="0"/>
    </xf>
    <xf numFmtId="3" fontId="9" fillId="26" borderId="0" xfId="241" applyNumberFormat="1" applyFont="1" applyFill="1" applyAlignment="1" applyProtection="1">
      <alignment horizontal="right"/>
      <protection locked="0"/>
    </xf>
    <xf numFmtId="0" fontId="6" fillId="26" borderId="0" xfId="241" quotePrefix="1" applyFont="1" applyFill="1" applyAlignment="1" applyProtection="1">
      <alignment horizontal="left"/>
      <protection locked="0"/>
    </xf>
    <xf numFmtId="3" fontId="6" fillId="26" borderId="0" xfId="241" applyNumberFormat="1" applyFont="1" applyFill="1" applyAlignment="1" applyProtection="1">
      <alignment horizontal="right"/>
      <protection locked="0"/>
    </xf>
    <xf numFmtId="0" fontId="15" fillId="25" borderId="12" xfId="243" applyFont="1" applyFill="1" applyBorder="1"/>
    <xf numFmtId="0" fontId="15" fillId="25" borderId="12" xfId="242" applyFont="1" applyFill="1" applyBorder="1"/>
    <xf numFmtId="0" fontId="14" fillId="25" borderId="12" xfId="215" applyFont="1" applyFill="1" applyBorder="1" applyAlignment="1" applyProtection="1">
      <alignment horizontal="right"/>
      <protection locked="0"/>
    </xf>
    <xf numFmtId="0" fontId="14" fillId="25" borderId="0" xfId="215" applyFont="1" applyFill="1" applyAlignment="1" applyProtection="1">
      <alignment horizontal="right"/>
      <protection locked="0"/>
    </xf>
    <xf numFmtId="0" fontId="15" fillId="25" borderId="0" xfId="243" applyFont="1" applyFill="1"/>
    <xf numFmtId="0" fontId="15" fillId="25" borderId="0" xfId="242" quotePrefix="1" applyFont="1" applyFill="1" applyAlignment="1">
      <alignment horizontal="center"/>
    </xf>
    <xf numFmtId="0" fontId="9" fillId="25" borderId="0" xfId="215" applyFont="1" applyFill="1" applyAlignment="1" applyProtection="1">
      <alignment horizontal="right"/>
      <protection locked="0"/>
    </xf>
    <xf numFmtId="0" fontId="15" fillId="25" borderId="0" xfId="215" applyFont="1" applyFill="1" applyAlignment="1" applyProtection="1">
      <alignment horizontal="right"/>
      <protection locked="0"/>
    </xf>
    <xf numFmtId="0" fontId="14" fillId="25" borderId="0" xfId="242" applyFont="1" applyFill="1" applyAlignment="1" applyProtection="1">
      <alignment horizontal="center"/>
      <protection locked="0"/>
    </xf>
    <xf numFmtId="0" fontId="14" fillId="25" borderId="12" xfId="215" applyFont="1" applyFill="1" applyBorder="1" applyAlignment="1" applyProtection="1">
      <alignment horizontal="right" vertical="center"/>
      <protection locked="0"/>
    </xf>
    <xf numFmtId="0" fontId="15" fillId="25" borderId="0" xfId="242" applyFont="1" applyFill="1" applyAlignment="1" applyProtection="1">
      <alignment horizontal="center"/>
      <protection locked="0"/>
    </xf>
    <xf numFmtId="0" fontId="15" fillId="25" borderId="10" xfId="243" applyFont="1" applyFill="1" applyBorder="1"/>
    <xf numFmtId="0" fontId="15" fillId="25" borderId="10" xfId="242" quotePrefix="1" applyFont="1" applyFill="1" applyBorder="1" applyAlignment="1">
      <alignment horizontal="center"/>
    </xf>
    <xf numFmtId="0" fontId="15" fillId="25" borderId="10" xfId="242" applyFont="1" applyFill="1" applyBorder="1" applyAlignment="1" applyProtection="1">
      <alignment horizontal="center"/>
      <protection locked="0"/>
    </xf>
    <xf numFmtId="0" fontId="14" fillId="26" borderId="0" xfId="242" applyFont="1" applyFill="1" applyAlignment="1">
      <alignment horizontal="left"/>
    </xf>
    <xf numFmtId="190" fontId="14" fillId="26" borderId="0" xfId="242" applyNumberFormat="1" applyFont="1" applyFill="1" applyAlignment="1">
      <alignment horizontal="right" vertical="center"/>
    </xf>
    <xf numFmtId="189" fontId="14" fillId="26" borderId="0" xfId="242" applyNumberFormat="1" applyFont="1" applyFill="1" applyAlignment="1">
      <alignment horizontal="left"/>
    </xf>
    <xf numFmtId="198" fontId="15" fillId="26" borderId="0" xfId="242" applyNumberFormat="1" applyFont="1" applyFill="1"/>
    <xf numFmtId="198" fontId="15" fillId="26" borderId="0" xfId="242" applyNumberFormat="1" applyFont="1" applyFill="1" applyAlignment="1">
      <alignment horizontal="right" vertical="center"/>
    </xf>
    <xf numFmtId="0" fontId="15" fillId="26" borderId="0" xfId="242" applyFont="1" applyFill="1"/>
    <xf numFmtId="0" fontId="15" fillId="26" borderId="0" xfId="242" applyFont="1" applyFill="1" applyAlignment="1">
      <alignment horizontal="left"/>
    </xf>
    <xf numFmtId="198" fontId="15" fillId="26" borderId="0" xfId="242" applyNumberFormat="1" applyFont="1" applyFill="1" applyAlignment="1">
      <alignment horizontal="left"/>
    </xf>
    <xf numFmtId="198" fontId="15" fillId="26" borderId="0" xfId="242" applyNumberFormat="1" applyFont="1" applyFill="1" applyAlignment="1">
      <alignment horizontal="center"/>
    </xf>
    <xf numFmtId="0" fontId="6" fillId="25" borderId="12" xfId="243" applyFont="1" applyFill="1" applyBorder="1"/>
    <xf numFmtId="0" fontId="6" fillId="25" borderId="12" xfId="242" applyFont="1" applyFill="1" applyBorder="1"/>
    <xf numFmtId="0" fontId="6" fillId="25" borderId="0" xfId="242" applyFont="1" applyFill="1"/>
    <xf numFmtId="0" fontId="6" fillId="25" borderId="0" xfId="243" applyFont="1" applyFill="1"/>
    <xf numFmtId="0" fontId="6" fillId="25" borderId="0" xfId="242" quotePrefix="1" applyFont="1" applyFill="1" applyAlignment="1">
      <alignment horizontal="center"/>
    </xf>
    <xf numFmtId="0" fontId="6" fillId="25" borderId="0" xfId="242" applyFont="1" applyFill="1" applyAlignment="1">
      <alignment horizontal="center"/>
    </xf>
    <xf numFmtId="0" fontId="6" fillId="25" borderId="10" xfId="243" applyFont="1" applyFill="1" applyBorder="1"/>
    <xf numFmtId="0" fontId="6" fillId="25" borderId="10" xfId="242" quotePrefix="1" applyFont="1" applyFill="1" applyBorder="1" applyAlignment="1">
      <alignment horizontal="center"/>
    </xf>
    <xf numFmtId="0" fontId="6" fillId="25" borderId="10" xfId="242" applyFont="1" applyFill="1" applyBorder="1"/>
    <xf numFmtId="0" fontId="6" fillId="26" borderId="0" xfId="242" applyFont="1" applyFill="1" applyAlignment="1">
      <alignment horizontal="left"/>
    </xf>
    <xf numFmtId="198" fontId="6" fillId="26" borderId="0" xfId="242" applyNumberFormat="1" applyFont="1" applyFill="1"/>
    <xf numFmtId="190" fontId="15" fillId="26" borderId="0" xfId="242" applyNumberFormat="1" applyFont="1" applyFill="1" applyAlignment="1">
      <alignment horizontal="right" vertical="center"/>
    </xf>
    <xf numFmtId="0" fontId="6" fillId="26" borderId="0" xfId="242" applyFont="1" applyFill="1"/>
    <xf numFmtId="3" fontId="14" fillId="26" borderId="0" xfId="242" quotePrefix="1" applyNumberFormat="1" applyFont="1" applyFill="1" applyAlignment="1">
      <alignment horizontal="right" vertical="center"/>
    </xf>
    <xf numFmtId="3" fontId="14" fillId="26" borderId="0" xfId="242" applyNumberFormat="1" applyFont="1" applyFill="1" applyAlignment="1">
      <alignment horizontal="right" vertical="center"/>
    </xf>
    <xf numFmtId="0" fontId="14" fillId="26" borderId="0" xfId="242" applyFont="1" applyFill="1"/>
    <xf numFmtId="3" fontId="15" fillId="26" borderId="0" xfId="242" applyNumberFormat="1" applyFont="1" applyFill="1" applyAlignment="1">
      <alignment horizontal="right" vertical="center"/>
    </xf>
    <xf numFmtId="0" fontId="6" fillId="26" borderId="0" xfId="242" quotePrefix="1" applyFont="1" applyFill="1" applyAlignment="1">
      <alignment horizontal="left"/>
    </xf>
    <xf numFmtId="0" fontId="15" fillId="0" borderId="0" xfId="243" applyFont="1" applyAlignment="1" applyProtection="1">
      <alignment horizontal="center"/>
      <protection locked="0"/>
    </xf>
    <xf numFmtId="0" fontId="6" fillId="25" borderId="12" xfId="227" applyFont="1" applyFill="1" applyBorder="1"/>
    <xf numFmtId="0" fontId="6" fillId="25" borderId="12" xfId="215" applyFont="1" applyFill="1" applyBorder="1"/>
    <xf numFmtId="0" fontId="9" fillId="25" borderId="12" xfId="215" applyFont="1" applyFill="1" applyBorder="1" applyAlignment="1" applyProtection="1">
      <alignment horizontal="right"/>
      <protection locked="0"/>
    </xf>
    <xf numFmtId="0" fontId="6" fillId="25" borderId="12" xfId="242" applyFont="1" applyFill="1" applyBorder="1" applyAlignment="1">
      <alignment horizontal="center"/>
    </xf>
    <xf numFmtId="0" fontId="6" fillId="25" borderId="0" xfId="227" applyFont="1" applyFill="1"/>
    <xf numFmtId="0" fontId="6" fillId="25" borderId="0" xfId="215" quotePrefix="1" applyFont="1" applyFill="1" applyAlignment="1">
      <alignment horizontal="center"/>
    </xf>
    <xf numFmtId="0" fontId="6" fillId="25" borderId="0" xfId="215" applyFont="1" applyFill="1" applyAlignment="1">
      <alignment horizontal="center"/>
    </xf>
    <xf numFmtId="0" fontId="6" fillId="25" borderId="10" xfId="227" applyFont="1" applyFill="1" applyBorder="1"/>
    <xf numFmtId="0" fontId="6" fillId="25" borderId="10" xfId="215" quotePrefix="1" applyFont="1" applyFill="1" applyBorder="1" applyAlignment="1">
      <alignment horizontal="center"/>
    </xf>
    <xf numFmtId="0" fontId="6" fillId="25" borderId="10" xfId="242" applyFont="1" applyFill="1" applyBorder="1" applyAlignment="1">
      <alignment horizontal="center"/>
    </xf>
    <xf numFmtId="0" fontId="6" fillId="25" borderId="10" xfId="215" applyFont="1" applyFill="1" applyBorder="1"/>
    <xf numFmtId="0" fontId="14" fillId="26" borderId="0" xfId="215" applyFont="1" applyFill="1" applyAlignment="1">
      <alignment horizontal="left"/>
    </xf>
    <xf numFmtId="0" fontId="14" fillId="26" borderId="0" xfId="227" applyFont="1" applyFill="1"/>
    <xf numFmtId="189" fontId="14" fillId="26" borderId="0" xfId="215" applyNumberFormat="1" applyFont="1" applyFill="1" applyAlignment="1">
      <alignment horizontal="left"/>
    </xf>
    <xf numFmtId="198" fontId="6" fillId="26" borderId="0" xfId="215" applyNumberFormat="1" applyFont="1" applyFill="1" applyAlignment="1" applyProtection="1">
      <alignment horizontal="right"/>
      <protection locked="0"/>
    </xf>
    <xf numFmtId="198" fontId="6" fillId="26" borderId="0" xfId="215" applyNumberFormat="1" applyFont="1" applyFill="1" applyAlignment="1">
      <alignment horizontal="left"/>
    </xf>
    <xf numFmtId="0" fontId="9" fillId="26" borderId="0" xfId="215" applyFont="1" applyFill="1" applyAlignment="1">
      <alignment horizontal="left"/>
    </xf>
    <xf numFmtId="200" fontId="9" fillId="26" borderId="0" xfId="215" quotePrefix="1" applyNumberFormat="1" applyFont="1" applyFill="1" applyAlignment="1" applyProtection="1">
      <alignment horizontal="right"/>
      <protection locked="0"/>
    </xf>
    <xf numFmtId="0" fontId="9" fillId="26" borderId="0" xfId="215" applyFont="1" applyFill="1"/>
    <xf numFmtId="0" fontId="6" fillId="25" borderId="12" xfId="0" applyFont="1" applyFill="1" applyBorder="1" applyAlignment="1" applyProtection="1">
      <alignment horizontal="centerContinuous"/>
      <protection locked="0"/>
    </xf>
    <xf numFmtId="0" fontId="6" fillId="25" borderId="10" xfId="0" applyFont="1" applyFill="1" applyBorder="1" applyAlignment="1" applyProtection="1">
      <alignment horizontal="centerContinuous"/>
      <protection locked="0"/>
    </xf>
    <xf numFmtId="0" fontId="15" fillId="25" borderId="0" xfId="0" applyFont="1" applyFill="1" applyProtection="1">
      <protection locked="0"/>
    </xf>
    <xf numFmtId="0" fontId="9" fillId="26" borderId="0" xfId="0" applyFont="1" applyFill="1" applyAlignment="1" applyProtection="1">
      <alignment horizontal="left"/>
      <protection locked="0"/>
    </xf>
    <xf numFmtId="0" fontId="33" fillId="25" borderId="12" xfId="0" applyFont="1" applyFill="1" applyBorder="1" applyAlignment="1" applyProtection="1">
      <alignment horizontal="right"/>
      <protection locked="0"/>
    </xf>
    <xf numFmtId="0" fontId="33" fillId="25" borderId="0" xfId="215" applyFont="1" applyFill="1" applyProtection="1">
      <protection locked="0"/>
    </xf>
    <xf numFmtId="0" fontId="33" fillId="25" borderId="0" xfId="0" applyFont="1" applyFill="1" applyAlignment="1" applyProtection="1">
      <alignment horizontal="right"/>
      <protection locked="0"/>
    </xf>
    <xf numFmtId="0" fontId="33" fillId="25" borderId="10" xfId="215" applyFont="1" applyFill="1" applyBorder="1" applyProtection="1">
      <protection locked="0"/>
    </xf>
    <xf numFmtId="0" fontId="33" fillId="26" borderId="0" xfId="215" applyFont="1" applyFill="1" applyAlignment="1">
      <alignment horizontal="left"/>
    </xf>
    <xf numFmtId="200" fontId="33" fillId="26" borderId="0" xfId="215" quotePrefix="1" applyNumberFormat="1" applyFont="1" applyFill="1" applyAlignment="1" applyProtection="1">
      <alignment horizontal="right"/>
      <protection locked="0"/>
    </xf>
    <xf numFmtId="0" fontId="33" fillId="26" borderId="0" xfId="215" applyFont="1" applyFill="1"/>
    <xf numFmtId="189" fontId="33" fillId="26" borderId="0" xfId="215" applyNumberFormat="1" applyFont="1" applyFill="1" applyAlignment="1">
      <alignment horizontal="left"/>
    </xf>
    <xf numFmtId="3" fontId="33" fillId="26" borderId="0" xfId="215" applyNumberFormat="1" applyFont="1" applyFill="1" applyAlignment="1">
      <alignment horizontal="right"/>
    </xf>
    <xf numFmtId="0" fontId="6" fillId="25" borderId="0" xfId="0" applyFont="1" applyFill="1" applyAlignment="1" applyProtection="1">
      <alignment horizontal="center"/>
      <protection locked="0"/>
    </xf>
    <xf numFmtId="0" fontId="15" fillId="25" borderId="12" xfId="0" applyFont="1" applyFill="1" applyBorder="1" applyAlignment="1" applyProtection="1">
      <alignment horizontal="centerContinuous"/>
      <protection locked="0"/>
    </xf>
    <xf numFmtId="0" fontId="15" fillId="25" borderId="12" xfId="0" applyFont="1" applyFill="1" applyBorder="1" applyProtection="1">
      <protection locked="0"/>
    </xf>
    <xf numFmtId="0" fontId="15" fillId="25" borderId="10" xfId="0" applyFont="1" applyFill="1" applyBorder="1" applyAlignment="1" applyProtection="1">
      <alignment horizontal="centerContinuous"/>
      <protection locked="0"/>
    </xf>
    <xf numFmtId="0" fontId="9" fillId="26" borderId="0" xfId="0" applyFont="1" applyFill="1" applyProtection="1">
      <protection locked="0"/>
    </xf>
    <xf numFmtId="190" fontId="6" fillId="26" borderId="0" xfId="0" applyNumberFormat="1" applyFont="1" applyFill="1" applyAlignment="1" applyProtection="1">
      <alignment horizontal="center"/>
      <protection locked="0"/>
    </xf>
    <xf numFmtId="3" fontId="6" fillId="26" borderId="0" xfId="0" applyNumberFormat="1" applyFont="1" applyFill="1" applyAlignment="1" applyProtection="1">
      <alignment horizontal="right"/>
      <protection locked="0"/>
    </xf>
    <xf numFmtId="198" fontId="15" fillId="26" borderId="0" xfId="0" applyNumberFormat="1" applyFont="1" applyFill="1" applyProtection="1">
      <protection locked="0"/>
    </xf>
    <xf numFmtId="198" fontId="15" fillId="26" borderId="0" xfId="0" applyNumberFormat="1" applyFont="1" applyFill="1" applyAlignment="1" applyProtection="1">
      <alignment horizontal="center"/>
      <protection locked="0"/>
    </xf>
    <xf numFmtId="198" fontId="6" fillId="26" borderId="0" xfId="0" applyNumberFormat="1" applyFont="1" applyFill="1" applyAlignment="1" applyProtection="1">
      <alignment horizontal="center"/>
      <protection locked="0"/>
    </xf>
    <xf numFmtId="0" fontId="14" fillId="26" borderId="0" xfId="0" applyFont="1" applyFill="1" applyAlignment="1" applyProtection="1">
      <alignment horizontal="left"/>
      <protection locked="0"/>
    </xf>
    <xf numFmtId="0" fontId="15" fillId="26" borderId="0" xfId="0" applyFont="1" applyFill="1" applyAlignment="1" applyProtection="1">
      <alignment horizontal="center"/>
      <protection locked="0"/>
    </xf>
    <xf numFmtId="0" fontId="14" fillId="26" borderId="0" xfId="0" applyFont="1" applyFill="1" applyProtection="1">
      <protection locked="0"/>
    </xf>
    <xf numFmtId="0" fontId="15" fillId="25" borderId="0" xfId="221" applyFont="1" applyFill="1" applyProtection="1">
      <protection locked="0"/>
    </xf>
    <xf numFmtId="0" fontId="21" fillId="25" borderId="0" xfId="215" applyFont="1" applyFill="1" applyAlignment="1">
      <alignment horizontal="left"/>
    </xf>
    <xf numFmtId="0" fontId="15" fillId="25" borderId="0" xfId="221" applyFont="1" applyFill="1" applyAlignment="1" applyProtection="1">
      <alignment horizontal="left"/>
      <protection locked="0"/>
    </xf>
    <xf numFmtId="0" fontId="15" fillId="25" borderId="0" xfId="221" applyFont="1" applyFill="1" applyAlignment="1" applyProtection="1">
      <alignment horizontal="centerContinuous"/>
      <protection locked="0"/>
    </xf>
    <xf numFmtId="0" fontId="15" fillId="25" borderId="0" xfId="221" applyFont="1" applyFill="1" applyAlignment="1" applyProtection="1">
      <alignment horizontal="center"/>
      <protection locked="0"/>
    </xf>
    <xf numFmtId="0" fontId="41" fillId="25" borderId="10" xfId="215" applyFont="1" applyFill="1" applyBorder="1" applyAlignment="1">
      <alignment horizontal="right"/>
    </xf>
    <xf numFmtId="0" fontId="15" fillId="25" borderId="10" xfId="215" applyFont="1" applyFill="1" applyBorder="1" applyAlignment="1">
      <alignment horizontal="center"/>
    </xf>
    <xf numFmtId="0" fontId="14" fillId="26" borderId="0" xfId="221" applyFont="1" applyFill="1" applyAlignment="1" applyProtection="1">
      <alignment horizontal="left"/>
      <protection locked="0"/>
    </xf>
    <xf numFmtId="189" fontId="14" fillId="26" borderId="0" xfId="221" quotePrefix="1" applyNumberFormat="1" applyFont="1" applyFill="1" applyAlignment="1" applyProtection="1">
      <alignment horizontal="right"/>
      <protection locked="0"/>
    </xf>
    <xf numFmtId="0" fontId="14" fillId="26" borderId="0" xfId="221" applyFont="1" applyFill="1" applyProtection="1">
      <protection locked="0"/>
    </xf>
    <xf numFmtId="0" fontId="15" fillId="26" borderId="0" xfId="221" applyFont="1" applyFill="1" applyProtection="1">
      <protection locked="0"/>
    </xf>
    <xf numFmtId="0" fontId="15" fillId="26" borderId="0" xfId="221" applyFont="1" applyFill="1" applyAlignment="1" applyProtection="1">
      <alignment horizontal="left"/>
      <protection locked="0"/>
    </xf>
    <xf numFmtId="0" fontId="42" fillId="26" borderId="0" xfId="221" applyFont="1" applyFill="1" applyProtection="1">
      <protection locked="0"/>
    </xf>
    <xf numFmtId="189" fontId="14" fillId="26" borderId="0" xfId="221" quotePrefix="1" applyNumberFormat="1" applyFont="1" applyFill="1" applyAlignment="1" applyProtection="1">
      <alignment horizontal="center"/>
      <protection locked="0"/>
    </xf>
    <xf numFmtId="0" fontId="28" fillId="26" borderId="0" xfId="221" applyFont="1" applyFill="1"/>
    <xf numFmtId="0" fontId="43" fillId="26" borderId="0" xfId="221" applyFont="1" applyFill="1" applyAlignment="1" applyProtection="1">
      <alignment horizontal="left"/>
      <protection locked="0"/>
    </xf>
    <xf numFmtId="0" fontId="6" fillId="26" borderId="0" xfId="220" applyFont="1" applyFill="1" applyProtection="1">
      <protection locked="0"/>
    </xf>
    <xf numFmtId="0" fontId="14" fillId="26" borderId="0" xfId="220" applyFont="1" applyFill="1" applyProtection="1">
      <protection locked="0"/>
    </xf>
    <xf numFmtId="189" fontId="6" fillId="26" borderId="0" xfId="220" quotePrefix="1" applyNumberFormat="1" applyFont="1" applyFill="1" applyAlignment="1" applyProtection="1">
      <alignment horizontal="center"/>
      <protection locked="0"/>
    </xf>
    <xf numFmtId="0" fontId="9" fillId="26" borderId="0" xfId="220" applyFont="1" applyFill="1" applyProtection="1">
      <protection locked="0"/>
    </xf>
    <xf numFmtId="198" fontId="6" fillId="26" borderId="0" xfId="220" applyNumberFormat="1" applyFont="1" applyFill="1" applyProtection="1">
      <protection locked="0"/>
    </xf>
    <xf numFmtId="0" fontId="15" fillId="25" borderId="12" xfId="233" applyFont="1" applyFill="1" applyBorder="1" applyAlignment="1" applyProtection="1">
      <alignment horizontal="centerContinuous"/>
      <protection locked="0"/>
    </xf>
    <xf numFmtId="0" fontId="14" fillId="25" borderId="12" xfId="233" applyFont="1" applyFill="1" applyBorder="1" applyAlignment="1" applyProtection="1">
      <alignment horizontal="right"/>
      <protection locked="0"/>
    </xf>
    <xf numFmtId="0" fontId="15" fillId="25" borderId="12" xfId="233" applyFont="1" applyFill="1" applyBorder="1" applyProtection="1">
      <protection locked="0"/>
    </xf>
    <xf numFmtId="0" fontId="15" fillId="25" borderId="0" xfId="222" applyFont="1" applyFill="1" applyProtection="1">
      <protection locked="0"/>
    </xf>
    <xf numFmtId="0" fontId="15" fillId="25" borderId="0" xfId="233" applyFont="1" applyFill="1" applyAlignment="1" applyProtection="1">
      <alignment horizontal="right"/>
      <protection locked="0"/>
    </xf>
    <xf numFmtId="0" fontId="15" fillId="25" borderId="0" xfId="233" applyFont="1" applyFill="1" applyProtection="1">
      <protection locked="0"/>
    </xf>
    <xf numFmtId="0" fontId="14" fillId="25" borderId="0" xfId="233" applyFont="1" applyFill="1" applyAlignment="1" applyProtection="1">
      <alignment horizontal="right"/>
      <protection locked="0"/>
    </xf>
    <xf numFmtId="0" fontId="15" fillId="25" borderId="0" xfId="233" applyFont="1" applyFill="1" applyAlignment="1" applyProtection="1">
      <alignment horizontal="center"/>
      <protection locked="0"/>
    </xf>
    <xf numFmtId="0" fontId="15" fillId="25" borderId="10" xfId="233" applyFont="1" applyFill="1" applyBorder="1" applyAlignment="1" applyProtection="1">
      <alignment horizontal="centerContinuous"/>
      <protection locked="0"/>
    </xf>
    <xf numFmtId="190" fontId="15" fillId="25" borderId="10" xfId="233" applyNumberFormat="1" applyFont="1" applyFill="1" applyBorder="1" applyAlignment="1" applyProtection="1">
      <alignment horizontal="right"/>
      <protection locked="0"/>
    </xf>
    <xf numFmtId="0" fontId="15" fillId="25" borderId="10" xfId="242" applyFont="1" applyFill="1" applyBorder="1" applyAlignment="1">
      <alignment horizontal="right"/>
    </xf>
    <xf numFmtId="0" fontId="14" fillId="26" borderId="0" xfId="233" applyFont="1" applyFill="1" applyProtection="1">
      <protection locked="0"/>
    </xf>
    <xf numFmtId="190" fontId="14" fillId="26" borderId="0" xfId="233" applyNumberFormat="1" applyFont="1" applyFill="1" applyAlignment="1" applyProtection="1">
      <alignment horizontal="right"/>
      <protection locked="0"/>
    </xf>
    <xf numFmtId="189" fontId="14" fillId="26" borderId="0" xfId="222" applyNumberFormat="1" applyFont="1" applyFill="1" applyAlignment="1" applyProtection="1">
      <alignment horizontal="right"/>
      <protection locked="0"/>
    </xf>
    <xf numFmtId="0" fontId="14" fillId="26" borderId="0" xfId="233" quotePrefix="1" applyFont="1" applyFill="1" applyAlignment="1" applyProtection="1">
      <alignment horizontal="left"/>
      <protection locked="0"/>
    </xf>
    <xf numFmtId="0" fontId="15" fillId="26" borderId="0" xfId="222" applyFont="1" applyFill="1" applyProtection="1">
      <protection locked="0"/>
    </xf>
    <xf numFmtId="0" fontId="15" fillId="26" borderId="0" xfId="233" applyFont="1" applyFill="1" applyProtection="1">
      <protection locked="0"/>
    </xf>
    <xf numFmtId="0" fontId="15" fillId="26" borderId="0" xfId="233" applyFont="1" applyFill="1" applyAlignment="1" applyProtection="1">
      <alignment horizontal="right"/>
      <protection locked="0"/>
    </xf>
    <xf numFmtId="2" fontId="15" fillId="26" borderId="0" xfId="233" applyNumberFormat="1" applyFont="1" applyFill="1" applyAlignment="1" applyProtection="1">
      <alignment horizontal="right"/>
      <protection locked="0"/>
    </xf>
    <xf numFmtId="0" fontId="9" fillId="26" borderId="0" xfId="232" applyFont="1" applyFill="1" applyProtection="1">
      <protection locked="0"/>
    </xf>
    <xf numFmtId="0" fontId="9" fillId="26" borderId="0" xfId="232" quotePrefix="1" applyFont="1" applyFill="1" applyAlignment="1" applyProtection="1">
      <alignment horizontal="left"/>
      <protection locked="0"/>
    </xf>
    <xf numFmtId="190" fontId="9" fillId="26" borderId="0" xfId="0" applyNumberFormat="1" applyFont="1" applyFill="1" applyAlignment="1" applyProtection="1">
      <alignment horizontal="right"/>
      <protection locked="0"/>
    </xf>
    <xf numFmtId="0" fontId="14" fillId="26" borderId="0" xfId="212" applyFont="1" applyFill="1" applyAlignment="1" applyProtection="1">
      <alignment vertical="center"/>
      <protection locked="0"/>
    </xf>
    <xf numFmtId="0" fontId="15" fillId="26" borderId="0" xfId="212" applyFont="1" applyFill="1" applyAlignment="1" applyProtection="1">
      <alignment horizontal="left" vertical="center"/>
      <protection locked="0"/>
    </xf>
    <xf numFmtId="0" fontId="6" fillId="26" borderId="0" xfId="234" applyFont="1" applyFill="1" applyProtection="1">
      <protection locked="0"/>
    </xf>
    <xf numFmtId="0" fontId="6" fillId="25" borderId="12" xfId="234" applyFont="1" applyFill="1" applyBorder="1" applyProtection="1">
      <protection locked="0"/>
    </xf>
    <xf numFmtId="0" fontId="6" fillId="25" borderId="12" xfId="234" applyFont="1" applyFill="1" applyBorder="1" applyAlignment="1" applyProtection="1">
      <alignment horizontal="right"/>
      <protection locked="0"/>
    </xf>
    <xf numFmtId="0" fontId="9" fillId="25" borderId="0" xfId="234" applyFont="1" applyFill="1" applyAlignment="1" applyProtection="1">
      <alignment horizontal="right"/>
      <protection locked="0"/>
    </xf>
    <xf numFmtId="0" fontId="6" fillId="25" borderId="0" xfId="234" applyFont="1" applyFill="1" applyProtection="1">
      <protection locked="0"/>
    </xf>
    <xf numFmtId="0" fontId="6" fillId="25" borderId="0" xfId="234" applyFont="1" applyFill="1" applyAlignment="1" applyProtection="1">
      <alignment horizontal="center"/>
      <protection locked="0"/>
    </xf>
    <xf numFmtId="0" fontId="6" fillId="25" borderId="10" xfId="234" applyFont="1" applyFill="1" applyBorder="1" applyProtection="1">
      <protection locked="0"/>
    </xf>
    <xf numFmtId="0" fontId="9" fillId="26" borderId="0" xfId="234" quotePrefix="1" applyFont="1" applyFill="1" applyAlignment="1" applyProtection="1">
      <alignment horizontal="left" vertical="center"/>
      <protection locked="0"/>
    </xf>
    <xf numFmtId="197" fontId="9" fillId="26" borderId="0" xfId="82" applyNumberFormat="1" applyFont="1" applyFill="1" applyAlignment="1" applyProtection="1">
      <alignment horizontal="right"/>
      <protection locked="0"/>
    </xf>
    <xf numFmtId="0" fontId="9" fillId="26" borderId="0" xfId="234" applyFont="1" applyFill="1" applyProtection="1">
      <protection locked="0"/>
    </xf>
    <xf numFmtId="0" fontId="9" fillId="26" borderId="0" xfId="234" applyFont="1" applyFill="1" applyAlignment="1" applyProtection="1">
      <alignment horizontal="left" vertical="center"/>
      <protection locked="0"/>
    </xf>
    <xf numFmtId="0" fontId="6" fillId="26" borderId="0" xfId="234" applyFont="1" applyFill="1" applyAlignment="1" applyProtection="1">
      <alignment vertical="center"/>
      <protection locked="0"/>
    </xf>
    <xf numFmtId="189" fontId="6" fillId="26" borderId="0" xfId="234" applyNumberFormat="1" applyFont="1" applyFill="1" applyAlignment="1" applyProtection="1">
      <alignment horizontal="right"/>
      <protection locked="0"/>
    </xf>
    <xf numFmtId="190" fontId="15" fillId="26" borderId="0" xfId="0" applyNumberFormat="1" applyFont="1" applyFill="1" applyAlignment="1" applyProtection="1">
      <alignment horizontal="center"/>
      <protection locked="0"/>
    </xf>
    <xf numFmtId="0" fontId="6" fillId="26" borderId="0" xfId="234" applyFont="1" applyFill="1" applyAlignment="1" applyProtection="1">
      <alignment horizontal="left" vertical="center"/>
      <protection locked="0"/>
    </xf>
    <xf numFmtId="189" fontId="15" fillId="26" borderId="0" xfId="234" applyNumberFormat="1" applyFont="1" applyFill="1" applyAlignment="1" applyProtection="1">
      <alignment horizontal="right"/>
      <protection locked="0"/>
    </xf>
    <xf numFmtId="198" fontId="6" fillId="26" borderId="0" xfId="234" applyNumberFormat="1" applyFont="1" applyFill="1" applyProtection="1">
      <protection locked="0"/>
    </xf>
    <xf numFmtId="198" fontId="6" fillId="26" borderId="0" xfId="234" applyNumberFormat="1" applyFont="1" applyFill="1" applyAlignment="1" applyProtection="1">
      <alignment horizontal="right"/>
      <protection locked="0"/>
    </xf>
    <xf numFmtId="198" fontId="6" fillId="26" borderId="0" xfId="234" applyNumberFormat="1" applyFont="1" applyFill="1" applyAlignment="1" applyProtection="1">
      <alignment horizontal="left"/>
      <protection locked="0"/>
    </xf>
    <xf numFmtId="0" fontId="6" fillId="26" borderId="0" xfId="234" applyFont="1" applyFill="1" applyAlignment="1" applyProtection="1">
      <alignment horizontal="left"/>
      <protection locked="0"/>
    </xf>
    <xf numFmtId="200" fontId="6" fillId="26" borderId="0" xfId="0" applyNumberFormat="1" applyFont="1" applyFill="1" applyProtection="1">
      <protection locked="0"/>
    </xf>
    <xf numFmtId="197" fontId="6" fillId="26" borderId="0" xfId="82" applyNumberFormat="1" applyFont="1" applyFill="1" applyAlignment="1" applyProtection="1">
      <alignment horizontal="right"/>
      <protection locked="0"/>
    </xf>
    <xf numFmtId="0" fontId="6" fillId="25" borderId="12" xfId="230" applyFont="1" applyFill="1" applyBorder="1" applyProtection="1">
      <protection locked="0"/>
    </xf>
    <xf numFmtId="0" fontId="6" fillId="25" borderId="0" xfId="230" applyFont="1" applyFill="1" applyProtection="1">
      <protection locked="0"/>
    </xf>
    <xf numFmtId="0" fontId="9" fillId="25" borderId="0" xfId="230" applyFont="1" applyFill="1" applyAlignment="1" applyProtection="1">
      <alignment horizontal="right"/>
      <protection locked="0"/>
    </xf>
    <xf numFmtId="0" fontId="15" fillId="25" borderId="0" xfId="230" applyFont="1" applyFill="1" applyAlignment="1" applyProtection="1">
      <alignment horizontal="right"/>
      <protection locked="0"/>
    </xf>
    <xf numFmtId="0" fontId="6" fillId="25" borderId="10" xfId="230" applyFont="1" applyFill="1" applyBorder="1" applyProtection="1">
      <protection locked="0"/>
    </xf>
    <xf numFmtId="0" fontId="6" fillId="25" borderId="10" xfId="230" applyFont="1" applyFill="1" applyBorder="1" applyAlignment="1" applyProtection="1">
      <alignment horizontal="right"/>
      <protection locked="0"/>
    </xf>
    <xf numFmtId="0" fontId="6" fillId="25" borderId="10" xfId="235" applyFont="1" applyFill="1" applyBorder="1" applyProtection="1">
      <protection locked="0"/>
    </xf>
    <xf numFmtId="0" fontId="6" fillId="26" borderId="0" xfId="230" applyFont="1" applyFill="1" applyProtection="1">
      <protection locked="0"/>
    </xf>
    <xf numFmtId="190" fontId="6" fillId="26" borderId="0" xfId="230" applyNumberFormat="1" applyFont="1" applyFill="1" applyProtection="1">
      <protection locked="0"/>
    </xf>
    <xf numFmtId="190" fontId="6" fillId="26" borderId="0" xfId="230" applyNumberFormat="1" applyFont="1" applyFill="1" applyAlignment="1" applyProtection="1">
      <alignment horizontal="right"/>
      <protection locked="0"/>
    </xf>
    <xf numFmtId="0" fontId="12" fillId="25" borderId="12" xfId="239" applyFont="1" applyFill="1" applyBorder="1" applyAlignment="1" applyProtection="1">
      <alignment horizontal="left" vertical="center"/>
      <protection locked="0"/>
    </xf>
    <xf numFmtId="0" fontId="6" fillId="25" borderId="0" xfId="230" applyFont="1" applyFill="1"/>
    <xf numFmtId="0" fontId="6" fillId="25" borderId="0" xfId="230" applyFont="1" applyFill="1" applyAlignment="1">
      <alignment horizontal="center"/>
    </xf>
    <xf numFmtId="0" fontId="9" fillId="25" borderId="0" xfId="230" applyFont="1" applyFill="1" applyProtection="1">
      <protection locked="0"/>
    </xf>
    <xf numFmtId="0" fontId="6" fillId="26" borderId="0" xfId="230" applyFont="1" applyFill="1" applyAlignment="1">
      <alignment vertical="center"/>
    </xf>
    <xf numFmtId="3" fontId="6" fillId="26" borderId="0" xfId="230" applyNumberFormat="1" applyFont="1" applyFill="1" applyAlignment="1">
      <alignment horizontal="right"/>
    </xf>
    <xf numFmtId="0" fontId="6" fillId="26" borderId="0" xfId="230" applyFont="1" applyFill="1"/>
    <xf numFmtId="0" fontId="6" fillId="26" borderId="0" xfId="230" applyFont="1" applyFill="1" applyAlignment="1">
      <alignment horizontal="left" vertical="center"/>
    </xf>
    <xf numFmtId="0" fontId="6" fillId="26" borderId="0" xfId="230" quotePrefix="1" applyFont="1" applyFill="1" applyAlignment="1">
      <alignment horizontal="left" vertical="center"/>
    </xf>
    <xf numFmtId="3" fontId="6" fillId="26" borderId="0" xfId="230" applyNumberFormat="1" applyFont="1" applyFill="1"/>
    <xf numFmtId="0" fontId="6" fillId="26" borderId="0" xfId="230" applyFont="1" applyFill="1" applyAlignment="1">
      <alignment horizontal="left"/>
    </xf>
    <xf numFmtId="198" fontId="6" fillId="26" borderId="0" xfId="230" applyNumberFormat="1" applyFont="1" applyFill="1" applyAlignment="1">
      <alignment vertical="center"/>
    </xf>
    <xf numFmtId="198" fontId="6" fillId="26" borderId="0" xfId="230" applyNumberFormat="1" applyFont="1" applyFill="1"/>
    <xf numFmtId="198" fontId="6" fillId="26" borderId="0" xfId="230" applyNumberFormat="1" applyFont="1" applyFill="1" applyAlignment="1">
      <alignment horizontal="left"/>
    </xf>
    <xf numFmtId="198" fontId="6" fillId="26" borderId="0" xfId="230" applyNumberFormat="1" applyFont="1" applyFill="1" applyAlignment="1">
      <alignment horizontal="left" vertical="center"/>
    </xf>
    <xf numFmtId="0" fontId="21" fillId="0" borderId="0" xfId="236" applyFont="1" applyAlignment="1">
      <alignment horizontal="right"/>
    </xf>
    <xf numFmtId="0" fontId="6" fillId="25" borderId="12" xfId="237" applyFont="1" applyFill="1" applyBorder="1" applyProtection="1">
      <protection locked="0"/>
    </xf>
    <xf numFmtId="0" fontId="9" fillId="25" borderId="12" xfId="237" quotePrefix="1" applyFont="1" applyFill="1" applyBorder="1" applyAlignment="1" applyProtection="1">
      <alignment horizontal="right"/>
      <protection locked="0"/>
    </xf>
    <xf numFmtId="0" fontId="9" fillId="25" borderId="12" xfId="237" applyFont="1" applyFill="1" applyBorder="1" applyAlignment="1" applyProtection="1">
      <alignment horizontal="right"/>
      <protection locked="0"/>
    </xf>
    <xf numFmtId="0" fontId="14" fillId="25" borderId="12" xfId="237" applyFont="1" applyFill="1" applyBorder="1" applyProtection="1">
      <protection locked="0"/>
    </xf>
    <xf numFmtId="0" fontId="14" fillId="25" borderId="12" xfId="237" quotePrefix="1" applyFont="1" applyFill="1" applyBorder="1" applyAlignment="1" applyProtection="1">
      <alignment horizontal="right"/>
      <protection locked="0"/>
    </xf>
    <xf numFmtId="0" fontId="15" fillId="0" borderId="0" xfId="237" applyFont="1" applyAlignment="1" applyProtection="1">
      <alignment horizontal="right"/>
      <protection locked="0"/>
    </xf>
    <xf numFmtId="0" fontId="6" fillId="25" borderId="10" xfId="237" applyFont="1" applyFill="1" applyBorder="1" applyProtection="1">
      <protection locked="0"/>
    </xf>
    <xf numFmtId="0" fontId="6" fillId="25" borderId="10" xfId="237" applyFont="1" applyFill="1" applyBorder="1" applyAlignment="1" applyProtection="1">
      <alignment horizontal="right"/>
      <protection locked="0"/>
    </xf>
    <xf numFmtId="0" fontId="9" fillId="0" borderId="12" xfId="237" applyFont="1" applyBorder="1" applyProtection="1">
      <protection locked="0"/>
    </xf>
    <xf numFmtId="0" fontId="14" fillId="25" borderId="10" xfId="237" applyFont="1" applyFill="1" applyBorder="1" applyProtection="1">
      <protection locked="0"/>
    </xf>
    <xf numFmtId="0" fontId="14" fillId="25" borderId="10" xfId="237" applyFont="1" applyFill="1" applyBorder="1" applyAlignment="1" applyProtection="1">
      <alignment horizontal="right"/>
      <protection locked="0"/>
    </xf>
    <xf numFmtId="0" fontId="9" fillId="26" borderId="0" xfId="236" quotePrefix="1" applyFont="1" applyFill="1" applyAlignment="1" applyProtection="1">
      <alignment horizontal="left"/>
      <protection locked="0"/>
    </xf>
    <xf numFmtId="0" fontId="9" fillId="26" borderId="0" xfId="236" applyFont="1" applyFill="1" applyAlignment="1" applyProtection="1">
      <alignment horizontal="left"/>
      <protection locked="0"/>
    </xf>
    <xf numFmtId="0" fontId="9" fillId="26" borderId="0" xfId="236" applyFont="1" applyFill="1" applyProtection="1">
      <protection locked="0"/>
    </xf>
    <xf numFmtId="0" fontId="6" fillId="26" borderId="0" xfId="236" applyFont="1" applyFill="1" applyAlignment="1" applyProtection="1">
      <alignment horizontal="left"/>
      <protection locked="0"/>
    </xf>
    <xf numFmtId="0" fontId="6" fillId="26" borderId="0" xfId="236" applyFont="1" applyFill="1" applyProtection="1">
      <protection locked="0"/>
    </xf>
    <xf numFmtId="198" fontId="6" fillId="26" borderId="0" xfId="236" applyNumberFormat="1" applyFont="1" applyFill="1" applyProtection="1">
      <protection locked="0"/>
    </xf>
    <xf numFmtId="198" fontId="6" fillId="26" borderId="0" xfId="236" applyNumberFormat="1" applyFont="1" applyFill="1" applyAlignment="1" applyProtection="1">
      <alignment horizontal="left"/>
      <protection locked="0"/>
    </xf>
    <xf numFmtId="0" fontId="9" fillId="26" borderId="0" xfId="237" quotePrefix="1" applyFont="1" applyFill="1" applyAlignment="1" applyProtection="1">
      <alignment horizontal="left"/>
      <protection locked="0"/>
    </xf>
    <xf numFmtId="0" fontId="9" fillId="26" borderId="0" xfId="237" applyFont="1" applyFill="1" applyAlignment="1" applyProtection="1">
      <alignment horizontal="left"/>
      <protection locked="0"/>
    </xf>
    <xf numFmtId="0" fontId="6" fillId="26" borderId="0" xfId="237" applyFont="1" applyFill="1" applyProtection="1">
      <protection locked="0"/>
    </xf>
    <xf numFmtId="194" fontId="6" fillId="26" borderId="0" xfId="237" applyNumberFormat="1" applyFont="1" applyFill="1" applyAlignment="1" applyProtection="1">
      <alignment horizontal="right"/>
      <protection locked="0"/>
    </xf>
    <xf numFmtId="0" fontId="6" fillId="26" borderId="0" xfId="237" applyFont="1" applyFill="1" applyAlignment="1" applyProtection="1">
      <alignment horizontal="right"/>
      <protection locked="0"/>
    </xf>
    <xf numFmtId="0" fontId="6" fillId="26" borderId="0" xfId="237" applyFont="1" applyFill="1" applyAlignment="1" applyProtection="1">
      <alignment horizontal="left"/>
      <protection locked="0"/>
    </xf>
    <xf numFmtId="1" fontId="6" fillId="26" borderId="0" xfId="237" applyNumberFormat="1" applyFont="1" applyFill="1" applyAlignment="1" applyProtection="1">
      <alignment horizontal="right"/>
      <protection locked="0"/>
    </xf>
    <xf numFmtId="0" fontId="15" fillId="26" borderId="0" xfId="237" applyFont="1" applyFill="1" applyProtection="1">
      <protection locked="0"/>
    </xf>
    <xf numFmtId="3" fontId="6" fillId="26" borderId="0" xfId="237" applyNumberFormat="1" applyFont="1" applyFill="1" applyAlignment="1" applyProtection="1">
      <alignment horizontal="right"/>
      <protection locked="0"/>
    </xf>
    <xf numFmtId="0" fontId="6" fillId="26" borderId="0" xfId="237" applyFont="1" applyFill="1"/>
    <xf numFmtId="0" fontId="9" fillId="26" borderId="0" xfId="237" quotePrefix="1" applyFont="1" applyFill="1" applyAlignment="1">
      <alignment horizontal="left"/>
    </xf>
    <xf numFmtId="0" fontId="9" fillId="26" borderId="0" xfId="237" applyFont="1" applyFill="1" applyAlignment="1">
      <alignment horizontal="left"/>
    </xf>
    <xf numFmtId="0" fontId="15" fillId="25" borderId="0" xfId="231" applyFont="1" applyFill="1" applyAlignment="1" applyProtection="1">
      <alignment horizontal="center" vertical="center"/>
      <protection locked="0"/>
    </xf>
    <xf numFmtId="0" fontId="14" fillId="26" borderId="0" xfId="231" applyFont="1" applyFill="1" applyAlignment="1" applyProtection="1">
      <alignment horizontal="left"/>
      <protection locked="0"/>
    </xf>
    <xf numFmtId="189" fontId="14" fillId="26" borderId="0" xfId="231" applyNumberFormat="1" applyFont="1" applyFill="1" applyAlignment="1" applyProtection="1">
      <alignment horizontal="right"/>
      <protection locked="0"/>
    </xf>
    <xf numFmtId="189" fontId="15" fillId="26" borderId="0" xfId="231" applyNumberFormat="1" applyFont="1" applyFill="1" applyAlignment="1" applyProtection="1">
      <alignment horizontal="right"/>
      <protection locked="0"/>
    </xf>
    <xf numFmtId="0" fontId="15" fillId="26" borderId="0" xfId="231" applyFont="1" applyFill="1" applyAlignment="1" applyProtection="1">
      <alignment horizontal="left"/>
      <protection locked="0"/>
    </xf>
    <xf numFmtId="0" fontId="34" fillId="0" borderId="0" xfId="237" applyFont="1" applyProtection="1">
      <protection locked="0"/>
    </xf>
    <xf numFmtId="0" fontId="6" fillId="25" borderId="10" xfId="242" applyFont="1" applyFill="1" applyBorder="1" applyAlignment="1">
      <alignment horizontal="right"/>
    </xf>
    <xf numFmtId="2" fontId="15" fillId="26" borderId="0" xfId="222" applyNumberFormat="1" applyFont="1" applyFill="1" applyAlignment="1" applyProtection="1">
      <alignment horizontal="right"/>
      <protection locked="0"/>
    </xf>
    <xf numFmtId="0" fontId="14" fillId="25" borderId="10" xfId="230" applyFont="1" applyFill="1" applyBorder="1" applyProtection="1">
      <protection locked="0"/>
    </xf>
    <xf numFmtId="0" fontId="9" fillId="25" borderId="12" xfId="238" applyFont="1" applyFill="1" applyBorder="1" applyAlignment="1" applyProtection="1">
      <alignment horizontal="center"/>
      <protection locked="0"/>
    </xf>
    <xf numFmtId="198" fontId="14" fillId="26" borderId="0" xfId="241" applyNumberFormat="1" applyFont="1" applyFill="1" applyAlignment="1" applyProtection="1">
      <alignment vertical="top"/>
      <protection locked="0"/>
    </xf>
    <xf numFmtId="0" fontId="14" fillId="26" borderId="0" xfId="0" applyFont="1" applyFill="1" applyAlignment="1">
      <alignment vertical="top" wrapText="1"/>
    </xf>
    <xf numFmtId="0" fontId="14" fillId="0" borderId="0" xfId="0" applyFont="1" applyAlignment="1">
      <alignment vertical="top"/>
    </xf>
    <xf numFmtId="198" fontId="6" fillId="26" borderId="0" xfId="241" applyNumberFormat="1" applyFont="1" applyFill="1" applyAlignment="1" applyProtection="1">
      <alignment vertical="top"/>
      <protection locked="0"/>
    </xf>
    <xf numFmtId="198" fontId="15" fillId="26" borderId="0" xfId="241" applyNumberFormat="1" applyFont="1" applyFill="1" applyAlignment="1" applyProtection="1">
      <alignment horizontal="left" vertical="top" wrapText="1"/>
      <protection locked="0"/>
    </xf>
    <xf numFmtId="0" fontId="6" fillId="0" borderId="0" xfId="0" applyFont="1" applyAlignment="1">
      <alignment vertical="top"/>
    </xf>
    <xf numFmtId="0" fontId="9" fillId="0" borderId="0" xfId="241" quotePrefix="1" applyFont="1" applyAlignment="1" applyProtection="1">
      <alignment horizontal="left" vertical="center"/>
      <protection locked="0"/>
    </xf>
    <xf numFmtId="3" fontId="14" fillId="0" borderId="0" xfId="241" applyNumberFormat="1" applyFont="1" applyAlignment="1" applyProtection="1">
      <alignment horizontal="right" vertical="center"/>
      <protection locked="0"/>
    </xf>
    <xf numFmtId="3" fontId="9" fillId="0" borderId="0" xfId="241" applyNumberFormat="1" applyFont="1" applyAlignment="1" applyProtection="1">
      <alignment horizontal="left" vertical="center"/>
      <protection locked="0"/>
    </xf>
    <xf numFmtId="198" fontId="6" fillId="0" borderId="10" xfId="239" applyNumberFormat="1" applyFont="1" applyBorder="1" applyAlignment="1" applyProtection="1">
      <alignment vertical="center"/>
      <protection locked="0"/>
    </xf>
    <xf numFmtId="0" fontId="34" fillId="0" borderId="0" xfId="0" applyFont="1" applyAlignment="1" applyProtection="1">
      <alignment horizontal="center"/>
      <protection locked="0"/>
    </xf>
    <xf numFmtId="0" fontId="7" fillId="0" borderId="0" xfId="0" applyFont="1" applyAlignment="1">
      <alignment horizontal="center"/>
    </xf>
    <xf numFmtId="0" fontId="19" fillId="0" borderId="0" xfId="0" applyFont="1" applyAlignment="1" applyProtection="1">
      <alignment horizontal="center"/>
      <protection locked="0"/>
    </xf>
    <xf numFmtId="0" fontId="12" fillId="0" borderId="0" xfId="0" applyFont="1" applyAlignment="1" applyProtection="1">
      <alignment horizontal="center"/>
      <protection locked="0"/>
    </xf>
    <xf numFmtId="0" fontId="8" fillId="0" borderId="0" xfId="219" applyFont="1" applyAlignment="1">
      <alignment horizontal="center"/>
    </xf>
    <xf numFmtId="0" fontId="36" fillId="0" borderId="0" xfId="0" applyFont="1" applyAlignment="1" applyProtection="1">
      <alignment horizontal="center"/>
      <protection locked="0"/>
    </xf>
    <xf numFmtId="0" fontId="6" fillId="0" borderId="0" xfId="219" applyFont="1" applyAlignment="1">
      <alignment horizontal="center"/>
    </xf>
    <xf numFmtId="0" fontId="9" fillId="25" borderId="0" xfId="230" applyFont="1" applyFill="1" applyAlignment="1" applyProtection="1">
      <alignment horizontal="right" vertical="center"/>
      <protection locked="0"/>
    </xf>
    <xf numFmtId="0" fontId="9" fillId="0" borderId="0" xfId="237" applyFont="1" applyProtection="1">
      <protection locked="0"/>
    </xf>
    <xf numFmtId="0" fontId="6" fillId="26" borderId="0" xfId="0" applyFont="1" applyFill="1" applyAlignment="1" applyProtection="1">
      <alignment horizontal="right"/>
      <protection locked="0"/>
    </xf>
    <xf numFmtId="189" fontId="15" fillId="26" borderId="0" xfId="238" quotePrefix="1" applyNumberFormat="1" applyFont="1" applyFill="1" applyAlignment="1" applyProtection="1">
      <alignment horizontal="right"/>
      <protection locked="0"/>
    </xf>
    <xf numFmtId="189" fontId="9" fillId="26" borderId="0" xfId="239" applyNumberFormat="1" applyFont="1" applyFill="1" applyAlignment="1" applyProtection="1">
      <alignment vertical="top"/>
      <protection locked="0"/>
    </xf>
    <xf numFmtId="3" fontId="9" fillId="26" borderId="0" xfId="240" applyNumberFormat="1" applyFont="1" applyFill="1" applyAlignment="1" applyProtection="1">
      <alignment horizontal="right"/>
      <protection locked="0"/>
    </xf>
    <xf numFmtId="189" fontId="14" fillId="26" borderId="0" xfId="239" applyNumberFormat="1" applyFont="1" applyFill="1" applyProtection="1">
      <protection locked="0"/>
    </xf>
    <xf numFmtId="0" fontId="6" fillId="26" borderId="0" xfId="238" applyFont="1" applyFill="1" applyAlignment="1" applyProtection="1">
      <alignment vertical="center" wrapText="1"/>
      <protection locked="0"/>
    </xf>
    <xf numFmtId="196" fontId="6" fillId="0" borderId="0" xfId="238" applyNumberFormat="1" applyFont="1" applyAlignment="1" applyProtection="1">
      <alignment vertical="center" wrapText="1"/>
      <protection locked="0"/>
    </xf>
    <xf numFmtId="196" fontId="6" fillId="26" borderId="0" xfId="238" applyNumberFormat="1" applyFont="1" applyFill="1" applyAlignment="1" applyProtection="1">
      <alignment vertical="center" wrapText="1"/>
      <protection locked="0"/>
    </xf>
    <xf numFmtId="189" fontId="6" fillId="26" borderId="0" xfId="238" applyNumberFormat="1" applyFont="1" applyFill="1" applyAlignment="1" applyProtection="1">
      <alignment horizontal="right"/>
      <protection locked="0"/>
    </xf>
    <xf numFmtId="189" fontId="6" fillId="26" borderId="0" xfId="238" applyNumberFormat="1" applyFont="1" applyFill="1" applyAlignment="1" applyProtection="1">
      <alignment horizontal="right" vertical="center"/>
      <protection locked="0"/>
    </xf>
    <xf numFmtId="189" fontId="6" fillId="0" borderId="0" xfId="238" applyNumberFormat="1" applyFont="1" applyAlignment="1" applyProtection="1">
      <alignment horizontal="right" vertical="center"/>
      <protection locked="0"/>
    </xf>
    <xf numFmtId="189" fontId="6" fillId="0" borderId="10" xfId="238" applyNumberFormat="1" applyFont="1" applyBorder="1" applyAlignment="1">
      <alignment horizontal="center"/>
    </xf>
    <xf numFmtId="189" fontId="15" fillId="26" borderId="0" xfId="238" quotePrefix="1" applyNumberFormat="1" applyFont="1" applyFill="1" applyProtection="1">
      <protection locked="0"/>
    </xf>
    <xf numFmtId="0" fontId="6" fillId="0" borderId="0" xfId="239" applyFont="1" applyAlignment="1">
      <alignment horizontal="center"/>
    </xf>
    <xf numFmtId="0" fontId="14" fillId="25" borderId="12" xfId="239" applyFont="1" applyFill="1" applyBorder="1" applyAlignment="1" applyProtection="1">
      <alignment horizontal="center"/>
      <protection locked="0"/>
    </xf>
    <xf numFmtId="189" fontId="9" fillId="26" borderId="0" xfId="239" applyNumberFormat="1" applyFont="1" applyFill="1" applyAlignment="1" applyProtection="1">
      <alignment horizontal="center"/>
      <protection locked="0"/>
    </xf>
    <xf numFmtId="189" fontId="9" fillId="26" borderId="0" xfId="239" applyNumberFormat="1" applyFont="1" applyFill="1" applyAlignment="1" applyProtection="1">
      <alignment horizontal="center" vertical="top"/>
      <protection locked="0"/>
    </xf>
    <xf numFmtId="0" fontId="0" fillId="0" borderId="0" xfId="0" applyAlignment="1">
      <alignment horizontal="center"/>
    </xf>
    <xf numFmtId="198" fontId="6" fillId="0" borderId="0" xfId="239" applyNumberFormat="1" applyFont="1" applyAlignment="1" applyProtection="1">
      <alignment horizontal="right"/>
      <protection locked="0"/>
    </xf>
    <xf numFmtId="198" fontId="6" fillId="0" borderId="0" xfId="239" applyNumberFormat="1" applyFont="1" applyAlignment="1" applyProtection="1">
      <alignment horizontal="center"/>
      <protection locked="0"/>
    </xf>
    <xf numFmtId="3" fontId="6" fillId="0" borderId="0" xfId="239" applyNumberFormat="1" applyFont="1" applyAlignment="1" applyProtection="1">
      <alignment horizontal="right" vertical="center"/>
      <protection locked="0"/>
    </xf>
    <xf numFmtId="3" fontId="6" fillId="0" borderId="0" xfId="239" applyNumberFormat="1" applyFont="1" applyAlignment="1" applyProtection="1">
      <alignment horizontal="center" vertical="center"/>
      <protection locked="0"/>
    </xf>
    <xf numFmtId="3" fontId="9" fillId="26" borderId="0" xfId="238" applyNumberFormat="1" applyFont="1" applyFill="1" applyAlignment="1" applyProtection="1">
      <alignment horizontal="center"/>
      <protection locked="0"/>
    </xf>
    <xf numFmtId="196" fontId="6" fillId="27" borderId="0" xfId="238" applyNumberFormat="1" applyFont="1" applyFill="1" applyProtection="1">
      <protection locked="0"/>
    </xf>
    <xf numFmtId="0" fontId="15" fillId="0" borderId="0" xfId="238" applyFont="1" applyProtection="1">
      <protection locked="0"/>
    </xf>
    <xf numFmtId="0" fontId="15" fillId="25" borderId="0" xfId="238" applyFont="1" applyFill="1" applyAlignment="1" applyProtection="1">
      <alignment horizontal="right"/>
      <protection locked="0"/>
    </xf>
    <xf numFmtId="0" fontId="9" fillId="25" borderId="10" xfId="238" applyFont="1" applyFill="1" applyBorder="1" applyAlignment="1" applyProtection="1">
      <alignment horizontal="right"/>
      <protection locked="0"/>
    </xf>
    <xf numFmtId="2" fontId="15" fillId="0" borderId="0" xfId="221" applyNumberFormat="1" applyFont="1" applyAlignment="1" applyProtection="1">
      <alignment horizontal="center"/>
      <protection locked="0"/>
    </xf>
    <xf numFmtId="198" fontId="6" fillId="0" borderId="0" xfId="0" applyNumberFormat="1" applyFont="1" applyAlignment="1" applyProtection="1">
      <alignment horizontal="left"/>
      <protection locked="0"/>
    </xf>
    <xf numFmtId="198" fontId="6" fillId="0" borderId="10" xfId="0" applyNumberFormat="1" applyFont="1" applyBorder="1" applyAlignment="1" applyProtection="1">
      <alignment horizontal="left"/>
      <protection locked="0"/>
    </xf>
    <xf numFmtId="0" fontId="14" fillId="25" borderId="12" xfId="233" applyFont="1" applyFill="1" applyBorder="1" applyProtection="1">
      <protection locked="0"/>
    </xf>
    <xf numFmtId="0" fontId="14" fillId="25" borderId="0" xfId="222" applyFont="1" applyFill="1" applyProtection="1">
      <protection locked="0"/>
    </xf>
    <xf numFmtId="0" fontId="9" fillId="26" borderId="0" xfId="241" applyFont="1" applyFill="1" applyProtection="1">
      <protection locked="0"/>
    </xf>
    <xf numFmtId="190" fontId="15" fillId="26" borderId="0" xfId="238" applyNumberFormat="1" applyFont="1" applyFill="1" applyAlignment="1" applyProtection="1">
      <alignment horizontal="right" vertical="center"/>
      <protection locked="0"/>
    </xf>
    <xf numFmtId="190" fontId="14" fillId="26" borderId="0" xfId="238" applyNumberFormat="1" applyFont="1" applyFill="1" applyAlignment="1" applyProtection="1">
      <alignment horizontal="right" vertical="center"/>
      <protection locked="0"/>
    </xf>
    <xf numFmtId="189" fontId="14" fillId="26" borderId="0" xfId="0" applyNumberFormat="1" applyFont="1" applyFill="1" applyProtection="1">
      <protection locked="0"/>
    </xf>
    <xf numFmtId="187" fontId="6" fillId="0" borderId="0" xfId="82" applyFont="1" applyFill="1" applyAlignment="1" applyProtection="1">
      <alignment horizontal="right"/>
      <protection locked="0"/>
    </xf>
    <xf numFmtId="197" fontId="6" fillId="0" borderId="0" xfId="82" applyNumberFormat="1" applyFont="1" applyFill="1" applyAlignment="1" applyProtection="1">
      <alignment horizontal="right"/>
      <protection locked="0"/>
    </xf>
    <xf numFmtId="189" fontId="14" fillId="26" borderId="0" xfId="238" applyNumberFormat="1" applyFont="1" applyFill="1" applyAlignment="1" applyProtection="1">
      <alignment horizontal="right"/>
      <protection locked="0"/>
    </xf>
    <xf numFmtId="0" fontId="14" fillId="26" borderId="0" xfId="238" applyFont="1" applyFill="1" applyProtection="1">
      <protection locked="0"/>
    </xf>
    <xf numFmtId="0" fontId="14" fillId="0" borderId="0" xfId="238" applyFont="1" applyProtection="1">
      <protection locked="0"/>
    </xf>
    <xf numFmtId="0" fontId="14" fillId="0" borderId="0" xfId="238" applyFont="1" applyAlignment="1" applyProtection="1">
      <alignment horizontal="left"/>
      <protection locked="0"/>
    </xf>
    <xf numFmtId="196" fontId="14" fillId="0" borderId="0" xfId="238" applyNumberFormat="1" applyFont="1" applyProtection="1">
      <protection locked="0"/>
    </xf>
    <xf numFmtId="189" fontId="14" fillId="0" borderId="0" xfId="238" applyNumberFormat="1" applyFont="1" applyAlignment="1" applyProtection="1">
      <alignment horizontal="right"/>
      <protection locked="0"/>
    </xf>
    <xf numFmtId="198" fontId="6" fillId="28" borderId="0" xfId="239" applyNumberFormat="1" applyFont="1" applyFill="1" applyAlignment="1" applyProtection="1">
      <alignment horizontal="right"/>
      <protection locked="0"/>
    </xf>
    <xf numFmtId="198" fontId="6" fillId="28" borderId="0" xfId="239" applyNumberFormat="1" applyFont="1" applyFill="1" applyAlignment="1" applyProtection="1">
      <alignment horizontal="center"/>
      <protection locked="0"/>
    </xf>
    <xf numFmtId="2" fontId="14" fillId="26" borderId="0" xfId="221" applyNumberFormat="1" applyFont="1" applyFill="1" applyAlignment="1" applyProtection="1">
      <alignment horizontal="center"/>
      <protection locked="0"/>
    </xf>
    <xf numFmtId="2" fontId="15" fillId="26" borderId="0" xfId="221" applyNumberFormat="1" applyFont="1" applyFill="1" applyAlignment="1" applyProtection="1">
      <alignment horizontal="center"/>
      <protection locked="0"/>
    </xf>
    <xf numFmtId="2" fontId="9" fillId="26" borderId="0" xfId="220" quotePrefix="1" applyNumberFormat="1" applyFont="1" applyFill="1" applyAlignment="1" applyProtection="1">
      <alignment horizontal="center"/>
      <protection locked="0"/>
    </xf>
    <xf numFmtId="201" fontId="6" fillId="0" borderId="0" xfId="220" applyNumberFormat="1" applyFont="1" applyProtection="1">
      <protection locked="0"/>
    </xf>
    <xf numFmtId="0" fontId="14" fillId="25" borderId="12" xfId="0" applyFont="1" applyFill="1" applyBorder="1" applyAlignment="1">
      <alignment horizontal="center"/>
    </xf>
    <xf numFmtId="0" fontId="14" fillId="25" borderId="0" xfId="234" applyFont="1" applyFill="1" applyAlignment="1" applyProtection="1">
      <alignment horizontal="right"/>
      <protection locked="0"/>
    </xf>
    <xf numFmtId="0" fontId="14" fillId="25" borderId="10" xfId="234" applyFont="1" applyFill="1" applyBorder="1" applyAlignment="1" applyProtection="1">
      <alignment horizontal="right"/>
      <protection locked="0"/>
    </xf>
    <xf numFmtId="0" fontId="14" fillId="25" borderId="10" xfId="0" applyFont="1" applyFill="1" applyBorder="1" applyAlignment="1" applyProtection="1">
      <alignment horizontal="right"/>
      <protection locked="0"/>
    </xf>
    <xf numFmtId="0" fontId="14" fillId="25" borderId="0" xfId="0" applyFont="1" applyFill="1" applyAlignment="1" applyProtection="1">
      <alignment horizontal="right"/>
      <protection locked="0"/>
    </xf>
    <xf numFmtId="0" fontId="14" fillId="25" borderId="10" xfId="215" applyFont="1" applyFill="1" applyBorder="1" applyAlignment="1">
      <alignment horizontal="center"/>
    </xf>
    <xf numFmtId="0" fontId="14" fillId="25" borderId="12" xfId="0" applyFont="1" applyFill="1" applyBorder="1" applyAlignment="1" applyProtection="1">
      <alignment horizontal="centerContinuous"/>
      <protection locked="0"/>
    </xf>
    <xf numFmtId="0" fontId="14" fillId="25" borderId="10" xfId="0" applyFont="1" applyFill="1" applyBorder="1" applyAlignment="1" applyProtection="1">
      <alignment horizontal="centerContinuous"/>
      <protection locked="0"/>
    </xf>
    <xf numFmtId="0" fontId="4" fillId="0" borderId="0" xfId="0" applyFont="1"/>
    <xf numFmtId="0" fontId="14" fillId="0" borderId="0" xfId="243" applyFont="1"/>
    <xf numFmtId="3" fontId="14" fillId="0" borderId="0" xfId="242" applyNumberFormat="1" applyFont="1" applyAlignment="1">
      <alignment horizontal="right" vertical="center"/>
    </xf>
    <xf numFmtId="3" fontId="14" fillId="26" borderId="0" xfId="242" quotePrefix="1" applyNumberFormat="1" applyFont="1" applyFill="1" applyAlignment="1">
      <alignment vertical="center"/>
    </xf>
    <xf numFmtId="0" fontId="3" fillId="0" borderId="0" xfId="207"/>
    <xf numFmtId="0" fontId="3" fillId="26" borderId="0" xfId="207" applyFill="1"/>
    <xf numFmtId="0" fontId="0" fillId="0" borderId="0" xfId="215" applyFont="1" applyAlignment="1">
      <alignment horizontal="left"/>
    </xf>
    <xf numFmtId="0" fontId="0" fillId="26" borderId="0" xfId="215" applyFont="1" applyFill="1" applyAlignment="1">
      <alignment horizontal="left"/>
    </xf>
    <xf numFmtId="196" fontId="6" fillId="0" borderId="10" xfId="238" applyNumberFormat="1" applyFont="1" applyBorder="1" applyAlignment="1">
      <alignment horizontal="right"/>
    </xf>
    <xf numFmtId="189" fontId="6" fillId="26" borderId="0" xfId="82" applyNumberFormat="1" applyFont="1" applyFill="1" applyAlignment="1" applyProtection="1">
      <alignment horizontal="right"/>
      <protection locked="0"/>
    </xf>
    <xf numFmtId="189" fontId="6" fillId="0" borderId="10" xfId="238" applyNumberFormat="1" applyFont="1" applyBorder="1" applyAlignment="1">
      <alignment horizontal="right"/>
    </xf>
    <xf numFmtId="196" fontId="6" fillId="0" borderId="0" xfId="238" applyNumberFormat="1" applyFont="1" applyAlignment="1">
      <alignment horizontal="right"/>
    </xf>
    <xf numFmtId="0" fontId="6" fillId="26" borderId="0" xfId="0" applyFont="1" applyFill="1" applyAlignment="1">
      <alignment horizontal="right"/>
    </xf>
    <xf numFmtId="189" fontId="6" fillId="26" borderId="0" xfId="238" applyNumberFormat="1" applyFont="1" applyFill="1" applyAlignment="1">
      <alignment horizontal="right"/>
    </xf>
    <xf numFmtId="196" fontId="6" fillId="26" borderId="0" xfId="238" applyNumberFormat="1" applyFont="1" applyFill="1" applyAlignment="1">
      <alignment horizontal="right"/>
    </xf>
    <xf numFmtId="190" fontId="14" fillId="26" borderId="0" xfId="238" applyNumberFormat="1" applyFont="1" applyFill="1" applyAlignment="1">
      <alignment horizontal="left"/>
    </xf>
    <xf numFmtId="0" fontId="14" fillId="26" borderId="0" xfId="230" applyFont="1" applyFill="1" applyProtection="1">
      <protection locked="0"/>
    </xf>
    <xf numFmtId="190" fontId="14" fillId="26" borderId="0" xfId="230" applyNumberFormat="1" applyFont="1" applyFill="1" applyProtection="1">
      <protection locked="0"/>
    </xf>
    <xf numFmtId="190" fontId="14" fillId="26" borderId="0" xfId="230" applyNumberFormat="1" applyFont="1" applyFill="1" applyAlignment="1" applyProtection="1">
      <alignment horizontal="right"/>
      <protection locked="0"/>
    </xf>
    <xf numFmtId="0" fontId="14" fillId="0" borderId="0" xfId="0" applyFont="1" applyAlignment="1" applyProtection="1">
      <alignment horizontal="left"/>
      <protection locked="0"/>
    </xf>
    <xf numFmtId="190" fontId="14" fillId="0" borderId="0" xfId="230" applyNumberFormat="1" applyFont="1" applyProtection="1">
      <protection locked="0"/>
    </xf>
    <xf numFmtId="190" fontId="14" fillId="0" borderId="0" xfId="230" applyNumberFormat="1" applyFont="1" applyAlignment="1" applyProtection="1">
      <alignment horizontal="right"/>
      <protection locked="0"/>
    </xf>
    <xf numFmtId="0" fontId="14" fillId="0" borderId="0" xfId="230" applyFont="1" applyProtection="1">
      <protection locked="0"/>
    </xf>
    <xf numFmtId="2" fontId="9" fillId="26" borderId="0" xfId="236" applyNumberFormat="1" applyFont="1" applyFill="1" applyProtection="1">
      <protection locked="0"/>
    </xf>
    <xf numFmtId="2" fontId="6" fillId="26" borderId="0" xfId="236" applyNumberFormat="1" applyFont="1" applyFill="1" applyProtection="1">
      <protection locked="0"/>
    </xf>
    <xf numFmtId="189" fontId="6" fillId="26" borderId="0" xfId="236" applyNumberFormat="1" applyFont="1" applyFill="1" applyProtection="1">
      <protection locked="0"/>
    </xf>
    <xf numFmtId="189" fontId="6" fillId="0" borderId="0" xfId="236" applyNumberFormat="1" applyFont="1" applyProtection="1">
      <protection locked="0"/>
    </xf>
    <xf numFmtId="2" fontId="9" fillId="0" borderId="0" xfId="236" applyNumberFormat="1" applyFont="1" applyProtection="1">
      <protection locked="0"/>
    </xf>
    <xf numFmtId="0" fontId="33" fillId="25" borderId="0" xfId="207" applyFont="1" applyFill="1" applyAlignment="1" applyProtection="1">
      <alignment horizontal="right"/>
      <protection locked="0"/>
    </xf>
    <xf numFmtId="0" fontId="33" fillId="25" borderId="12" xfId="207" applyFont="1" applyFill="1" applyBorder="1" applyAlignment="1" applyProtection="1">
      <alignment horizontal="right"/>
      <protection locked="0"/>
    </xf>
    <xf numFmtId="0" fontId="15" fillId="25" borderId="10" xfId="0" applyFont="1" applyFill="1" applyBorder="1" applyAlignment="1">
      <alignment horizontal="center" vertical="center"/>
    </xf>
    <xf numFmtId="0" fontId="21" fillId="0" borderId="10" xfId="215" applyFont="1" applyBorder="1" applyAlignment="1">
      <alignment horizontal="center"/>
    </xf>
    <xf numFmtId="0" fontId="14" fillId="25" borderId="0" xfId="221" applyFont="1" applyFill="1" applyAlignment="1">
      <alignment horizontal="center"/>
    </xf>
    <xf numFmtId="0" fontId="15" fillId="0" borderId="0" xfId="221" applyFont="1" applyAlignment="1" applyProtection="1">
      <alignment horizontal="center"/>
      <protection locked="0"/>
    </xf>
    <xf numFmtId="2" fontId="15" fillId="26" borderId="0" xfId="221" quotePrefix="1" applyNumberFormat="1" applyFont="1" applyFill="1" applyAlignment="1" applyProtection="1">
      <alignment horizontal="center"/>
      <protection locked="0"/>
    </xf>
    <xf numFmtId="198" fontId="15" fillId="26" borderId="0" xfId="221" applyNumberFormat="1" applyFont="1" applyFill="1" applyAlignment="1" applyProtection="1">
      <alignment horizontal="center"/>
      <protection locked="0"/>
    </xf>
    <xf numFmtId="189" fontId="15" fillId="26" borderId="0" xfId="221" applyNumberFormat="1" applyFont="1" applyFill="1" applyAlignment="1" applyProtection="1">
      <alignment horizontal="center"/>
      <protection locked="0"/>
    </xf>
    <xf numFmtId="189" fontId="15" fillId="0" borderId="0" xfId="221" applyNumberFormat="1" applyFont="1" applyAlignment="1" applyProtection="1">
      <alignment horizontal="center"/>
      <protection locked="0"/>
    </xf>
    <xf numFmtId="198" fontId="6" fillId="0" borderId="0" xfId="220" applyNumberFormat="1" applyFont="1" applyAlignment="1">
      <alignment horizontal="center"/>
    </xf>
    <xf numFmtId="0" fontId="12" fillId="0" borderId="10" xfId="215" applyFont="1" applyBorder="1" applyAlignment="1">
      <alignment horizontal="center"/>
    </xf>
    <xf numFmtId="0" fontId="6" fillId="0" borderId="0" xfId="220" applyFont="1" applyAlignment="1" applyProtection="1">
      <alignment horizontal="center"/>
      <protection locked="0"/>
    </xf>
    <xf numFmtId="0" fontId="6" fillId="26" borderId="0" xfId="220" applyFont="1" applyFill="1" applyAlignment="1" applyProtection="1">
      <alignment horizontal="center"/>
      <protection locked="0"/>
    </xf>
    <xf numFmtId="0" fontId="98" fillId="0" borderId="0" xfId="220" applyFont="1" applyAlignment="1" applyProtection="1">
      <alignment vertical="center" wrapText="1"/>
      <protection locked="0"/>
    </xf>
    <xf numFmtId="0" fontId="19" fillId="0" borderId="0" xfId="238" applyFont="1" applyProtection="1">
      <protection locked="0"/>
    </xf>
    <xf numFmtId="2" fontId="9" fillId="26" borderId="0" xfId="236" applyNumberFormat="1" applyFont="1" applyFill="1" applyAlignment="1" applyProtection="1">
      <alignment horizontal="right"/>
      <protection locked="0"/>
    </xf>
    <xf numFmtId="189" fontId="9" fillId="26" borderId="0" xfId="239" applyNumberFormat="1" applyFont="1" applyFill="1" applyAlignment="1" applyProtection="1">
      <alignment horizontal="right"/>
      <protection locked="0"/>
    </xf>
    <xf numFmtId="0" fontId="62" fillId="0" borderId="0" xfId="242" applyFont="1" applyAlignment="1">
      <alignment horizontal="left" vertical="center"/>
    </xf>
    <xf numFmtId="0" fontId="9" fillId="25" borderId="12" xfId="238" applyFont="1" applyFill="1" applyBorder="1" applyAlignment="1" applyProtection="1">
      <alignment horizontal="right"/>
      <protection locked="0"/>
    </xf>
    <xf numFmtId="0" fontId="9" fillId="25" borderId="0" xfId="238" applyFont="1" applyFill="1" applyAlignment="1" applyProtection="1">
      <alignment horizontal="right"/>
      <protection locked="0"/>
    </xf>
    <xf numFmtId="0" fontId="6" fillId="0" borderId="10" xfId="237" applyFont="1" applyBorder="1" applyAlignment="1">
      <alignment horizontal="center" vertical="center"/>
    </xf>
    <xf numFmtId="0" fontId="6" fillId="0" borderId="0" xfId="237" applyFont="1" applyAlignment="1">
      <alignment horizontal="center" vertical="center"/>
    </xf>
    <xf numFmtId="0" fontId="12" fillId="0" borderId="0" xfId="0" applyFont="1"/>
    <xf numFmtId="189" fontId="29" fillId="0" borderId="0" xfId="213" applyNumberFormat="1"/>
    <xf numFmtId="0" fontId="9" fillId="0" borderId="0" xfId="237" applyFont="1" applyAlignment="1" applyProtection="1">
      <alignment horizontal="left"/>
      <protection locked="0"/>
    </xf>
    <xf numFmtId="0" fontId="9" fillId="0" borderId="0" xfId="239" applyFont="1" applyProtection="1">
      <protection locked="0"/>
    </xf>
    <xf numFmtId="190" fontId="9" fillId="26" borderId="0" xfId="238" applyNumberFormat="1" applyFont="1" applyFill="1" applyAlignment="1" applyProtection="1">
      <alignment horizontal="right"/>
      <protection locked="0"/>
    </xf>
    <xf numFmtId="190" fontId="9" fillId="26" borderId="0" xfId="238" applyNumberFormat="1" applyFont="1" applyFill="1" applyAlignment="1" applyProtection="1">
      <alignment horizontal="center"/>
      <protection locked="0"/>
    </xf>
    <xf numFmtId="190" fontId="9" fillId="26" borderId="0" xfId="240" applyNumberFormat="1" applyFont="1" applyFill="1" applyAlignment="1" applyProtection="1">
      <alignment horizontal="right"/>
      <protection locked="0"/>
    </xf>
    <xf numFmtId="0" fontId="14" fillId="0" borderId="0" xfId="240" applyFont="1" applyAlignment="1" applyProtection="1">
      <alignment horizontal="left"/>
      <protection locked="0"/>
    </xf>
    <xf numFmtId="198" fontId="14" fillId="26" borderId="0" xfId="240" applyNumberFormat="1" applyFont="1" applyFill="1" applyProtection="1">
      <protection locked="0"/>
    </xf>
    <xf numFmtId="0" fontId="14" fillId="0" borderId="0" xfId="240" applyFont="1" applyProtection="1">
      <protection locked="0"/>
    </xf>
    <xf numFmtId="198" fontId="14" fillId="26" borderId="0" xfId="240" applyNumberFormat="1" applyFont="1" applyFill="1" applyAlignment="1" applyProtection="1">
      <alignment horizontal="right"/>
      <protection locked="0"/>
    </xf>
    <xf numFmtId="198" fontId="14" fillId="0" borderId="0" xfId="240" applyNumberFormat="1" applyFont="1" applyProtection="1">
      <protection locked="0"/>
    </xf>
    <xf numFmtId="198" fontId="6" fillId="30" borderId="0" xfId="240" applyNumberFormat="1" applyFont="1" applyFill="1" applyAlignment="1" applyProtection="1">
      <alignment horizontal="right"/>
      <protection locked="0"/>
    </xf>
    <xf numFmtId="190" fontId="14" fillId="0" borderId="0" xfId="240" applyNumberFormat="1" applyFont="1" applyAlignment="1" applyProtection="1">
      <alignment horizontal="right"/>
      <protection locked="0"/>
    </xf>
    <xf numFmtId="198" fontId="14" fillId="26" borderId="0" xfId="240" applyNumberFormat="1" applyFont="1" applyFill="1" applyAlignment="1" applyProtection="1">
      <alignment horizontal="left"/>
      <protection locked="0"/>
    </xf>
    <xf numFmtId="198" fontId="6" fillId="0" borderId="0" xfId="240" applyNumberFormat="1" applyFont="1" applyAlignment="1" applyProtection="1">
      <alignment horizontal="center"/>
      <protection locked="0"/>
    </xf>
    <xf numFmtId="0" fontId="14" fillId="0" borderId="0" xfId="240" quotePrefix="1" applyFont="1" applyAlignment="1" applyProtection="1">
      <alignment horizontal="left"/>
      <protection locked="0"/>
    </xf>
    <xf numFmtId="3" fontId="9" fillId="0" borderId="0" xfId="240" applyNumberFormat="1" applyFont="1" applyAlignment="1" applyProtection="1">
      <alignment horizontal="right"/>
      <protection locked="0"/>
    </xf>
    <xf numFmtId="0" fontId="6" fillId="30" borderId="0" xfId="240" applyFont="1" applyFill="1" applyProtection="1">
      <protection locked="0"/>
    </xf>
    <xf numFmtId="0" fontId="6" fillId="30" borderId="0" xfId="240" applyFont="1" applyFill="1" applyAlignment="1" applyProtection="1">
      <alignment horizontal="left"/>
      <protection locked="0"/>
    </xf>
    <xf numFmtId="3" fontId="9" fillId="30" borderId="0" xfId="240" applyNumberFormat="1" applyFont="1" applyFill="1" applyAlignment="1" applyProtection="1">
      <alignment horizontal="right"/>
      <protection locked="0"/>
    </xf>
    <xf numFmtId="0" fontId="6" fillId="30" borderId="0" xfId="226" applyFont="1" applyFill="1"/>
    <xf numFmtId="0" fontId="6" fillId="30" borderId="0" xfId="226" applyFont="1" applyFill="1" applyAlignment="1">
      <alignment horizontal="right"/>
    </xf>
    <xf numFmtId="0" fontId="6" fillId="0" borderId="0" xfId="226" applyFont="1" applyAlignment="1">
      <alignment horizontal="right"/>
    </xf>
    <xf numFmtId="0" fontId="19" fillId="29" borderId="0" xfId="0" applyFont="1" applyFill="1" applyAlignment="1" applyProtection="1">
      <alignment horizontal="left"/>
      <protection locked="0"/>
    </xf>
    <xf numFmtId="0" fontId="19" fillId="29" borderId="0" xfId="0" applyFont="1" applyFill="1" applyAlignment="1" applyProtection="1">
      <alignment horizontal="right"/>
      <protection locked="0"/>
    </xf>
    <xf numFmtId="0" fontId="8" fillId="29" borderId="0" xfId="0" applyFont="1" applyFill="1"/>
    <xf numFmtId="0" fontId="19" fillId="0" borderId="0" xfId="156" applyFont="1" applyAlignment="1" applyProtection="1">
      <alignment horizontal="left"/>
      <protection locked="0"/>
    </xf>
    <xf numFmtId="0" fontId="12" fillId="0" borderId="0" xfId="156" applyFont="1" applyAlignment="1" applyProtection="1">
      <alignment horizontal="left"/>
      <protection locked="0"/>
    </xf>
    <xf numFmtId="0" fontId="8" fillId="29" borderId="0" xfId="156" applyFont="1" applyFill="1" applyProtection="1">
      <protection locked="0"/>
    </xf>
    <xf numFmtId="0" fontId="8" fillId="29" borderId="0" xfId="156" applyFont="1" applyFill="1"/>
    <xf numFmtId="202" fontId="99" fillId="0" borderId="0" xfId="156" applyNumberFormat="1" applyFont="1"/>
    <xf numFmtId="0" fontId="97" fillId="0" borderId="0" xfId="156" applyFont="1"/>
    <xf numFmtId="202" fontId="64" fillId="0" borderId="0" xfId="0" applyNumberFormat="1" applyFont="1"/>
    <xf numFmtId="0" fontId="12" fillId="29" borderId="0" xfId="0" applyFont="1" applyFill="1" applyAlignment="1" applyProtection="1">
      <alignment horizontal="left"/>
      <protection locked="0"/>
    </xf>
    <xf numFmtId="202" fontId="65" fillId="0" borderId="0" xfId="156" applyNumberFormat="1" applyFont="1"/>
    <xf numFmtId="0" fontId="6" fillId="0" borderId="0" xfId="156" applyFont="1"/>
    <xf numFmtId="0" fontId="9" fillId="0" borderId="12" xfId="237" applyFont="1" applyBorder="1" applyAlignment="1" applyProtection="1">
      <alignment horizontal="right"/>
      <protection locked="0"/>
    </xf>
    <xf numFmtId="0" fontId="6" fillId="0" borderId="12" xfId="237" applyFont="1" applyBorder="1" applyAlignment="1" applyProtection="1">
      <alignment horizontal="right"/>
      <protection locked="0"/>
    </xf>
    <xf numFmtId="2" fontId="9" fillId="26" borderId="0" xfId="236" quotePrefix="1" applyNumberFormat="1" applyFont="1" applyFill="1" applyAlignment="1" applyProtection="1">
      <alignment horizontal="right"/>
      <protection locked="0"/>
    </xf>
    <xf numFmtId="2" fontId="6" fillId="26" borderId="0" xfId="236" applyNumberFormat="1" applyFont="1" applyFill="1" applyAlignment="1" applyProtection="1">
      <alignment horizontal="right"/>
      <protection locked="0"/>
    </xf>
    <xf numFmtId="189" fontId="6" fillId="26" borderId="0" xfId="236" applyNumberFormat="1" applyFont="1" applyFill="1" applyAlignment="1" applyProtection="1">
      <alignment horizontal="right"/>
      <protection locked="0"/>
    </xf>
    <xf numFmtId="189" fontId="6" fillId="0" borderId="0" xfId="236" applyNumberFormat="1" applyFont="1" applyAlignment="1" applyProtection="1">
      <alignment horizontal="right"/>
      <protection locked="0"/>
    </xf>
    <xf numFmtId="0" fontId="6" fillId="26" borderId="0" xfId="236" applyFont="1" applyFill="1" applyAlignment="1" applyProtection="1">
      <alignment horizontal="right"/>
      <protection locked="0"/>
    </xf>
    <xf numFmtId="2" fontId="9" fillId="0" borderId="0" xfId="236" applyNumberFormat="1" applyFont="1" applyAlignment="1" applyProtection="1">
      <alignment horizontal="right"/>
      <protection locked="0"/>
    </xf>
    <xf numFmtId="2" fontId="9" fillId="0" borderId="0" xfId="236" quotePrefix="1" applyNumberFormat="1" applyFont="1" applyAlignment="1" applyProtection="1">
      <alignment horizontal="right"/>
      <protection locked="0"/>
    </xf>
    <xf numFmtId="198" fontId="6" fillId="26" borderId="0" xfId="236" applyNumberFormat="1" applyFont="1" applyFill="1" applyAlignment="1" applyProtection="1">
      <alignment horizontal="right"/>
      <protection locked="0"/>
    </xf>
    <xf numFmtId="0" fontId="6" fillId="0" borderId="0" xfId="240" applyFont="1" applyAlignment="1" applyProtection="1">
      <alignment horizontal="right"/>
      <protection locked="0"/>
    </xf>
    <xf numFmtId="0" fontId="14" fillId="26" borderId="0" xfId="0" applyFont="1" applyFill="1"/>
    <xf numFmtId="0" fontId="15" fillId="0" borderId="0" xfId="0" applyFont="1" applyAlignment="1">
      <alignment horizontal="right"/>
    </xf>
    <xf numFmtId="0" fontId="15" fillId="0" borderId="0" xfId="231" applyFont="1" applyAlignment="1">
      <alignment horizontal="right"/>
    </xf>
    <xf numFmtId="0" fontId="15" fillId="0" borderId="12" xfId="0" applyFont="1" applyBorder="1" applyProtection="1">
      <protection locked="0"/>
    </xf>
    <xf numFmtId="0" fontId="12" fillId="0" borderId="0" xfId="242" applyFont="1" applyAlignment="1" applyProtection="1">
      <alignment horizontal="left" vertical="center"/>
      <protection locked="0"/>
    </xf>
    <xf numFmtId="0" fontId="21" fillId="0" borderId="0" xfId="242" applyFont="1" applyAlignment="1">
      <alignment horizontal="left" vertical="center"/>
    </xf>
    <xf numFmtId="0" fontId="21" fillId="0" borderId="0" xfId="228" applyFont="1" applyAlignment="1">
      <alignment vertical="center"/>
    </xf>
    <xf numFmtId="3" fontId="66" fillId="0" borderId="0" xfId="215" quotePrefix="1" applyNumberFormat="1" applyFont="1" applyAlignment="1" applyProtection="1">
      <alignment horizontal="right"/>
      <protection locked="0"/>
    </xf>
    <xf numFmtId="4" fontId="6" fillId="0" borderId="0" xfId="0" applyNumberFormat="1" applyFont="1" applyAlignment="1" applyProtection="1">
      <alignment horizontal="right"/>
      <protection locked="0"/>
    </xf>
    <xf numFmtId="4" fontId="6" fillId="26" borderId="0" xfId="0" applyNumberFormat="1" applyFont="1" applyFill="1" applyProtection="1">
      <protection locked="0"/>
    </xf>
    <xf numFmtId="4" fontId="6" fillId="0" borderId="0" xfId="0" applyNumberFormat="1" applyFont="1"/>
    <xf numFmtId="202" fontId="61" fillId="0" borderId="0" xfId="179" applyNumberFormat="1"/>
    <xf numFmtId="196" fontId="15" fillId="31" borderId="0" xfId="238" applyNumberFormat="1" applyFont="1" applyFill="1" applyAlignment="1" applyProtection="1">
      <alignment horizontal="right" vertical="center"/>
      <protection locked="0"/>
    </xf>
    <xf numFmtId="3" fontId="6" fillId="31" borderId="0" xfId="238" applyNumberFormat="1" applyFont="1" applyFill="1" applyAlignment="1" applyProtection="1">
      <alignment horizontal="right" vertical="center"/>
      <protection locked="0"/>
    </xf>
    <xf numFmtId="202" fontId="61" fillId="31" borderId="0" xfId="179" applyNumberFormat="1" applyFill="1"/>
    <xf numFmtId="3" fontId="6" fillId="31" borderId="0" xfId="238" applyNumberFormat="1" applyFont="1" applyFill="1" applyAlignment="1" applyProtection="1">
      <alignment horizontal="right"/>
      <protection locked="0"/>
    </xf>
    <xf numFmtId="0" fontId="14" fillId="31" borderId="0" xfId="238" applyFont="1" applyFill="1" applyAlignment="1" applyProtection="1">
      <alignment vertical="center"/>
      <protection locked="0"/>
    </xf>
    <xf numFmtId="0" fontId="9" fillId="31" borderId="0" xfId="238" applyFont="1" applyFill="1" applyAlignment="1" applyProtection="1">
      <alignment vertical="center"/>
      <protection locked="0"/>
    </xf>
    <xf numFmtId="3" fontId="14" fillId="31" borderId="0" xfId="238" applyNumberFormat="1" applyFont="1" applyFill="1" applyAlignment="1" applyProtection="1">
      <alignment horizontal="right" vertical="center"/>
      <protection locked="0"/>
    </xf>
    <xf numFmtId="3" fontId="15" fillId="31" borderId="0" xfId="238" applyNumberFormat="1" applyFont="1" applyFill="1" applyAlignment="1" applyProtection="1">
      <alignment horizontal="right" vertical="center"/>
      <protection locked="0"/>
    </xf>
    <xf numFmtId="0" fontId="6" fillId="31" borderId="0" xfId="238" applyFont="1" applyFill="1" applyAlignment="1" applyProtection="1">
      <alignment vertical="center"/>
      <protection locked="0"/>
    </xf>
    <xf numFmtId="0" fontId="14" fillId="31" borderId="0" xfId="238" applyFont="1" applyFill="1" applyAlignment="1" applyProtection="1">
      <alignment vertical="top"/>
      <protection locked="0"/>
    </xf>
    <xf numFmtId="196" fontId="6" fillId="31" borderId="0" xfId="238" applyNumberFormat="1" applyFont="1" applyFill="1" applyProtection="1">
      <protection locked="0"/>
    </xf>
    <xf numFmtId="196" fontId="6" fillId="31" borderId="0" xfId="238" applyNumberFormat="1" applyFont="1" applyFill="1" applyAlignment="1" applyProtection="1">
      <alignment horizontal="right" vertical="center"/>
      <protection locked="0"/>
    </xf>
    <xf numFmtId="196" fontId="6" fillId="31" borderId="0" xfId="238" applyNumberFormat="1" applyFont="1" applyFill="1" applyAlignment="1">
      <alignment horizontal="center"/>
    </xf>
    <xf numFmtId="196" fontId="6" fillId="0" borderId="0" xfId="238" applyNumberFormat="1" applyFont="1" applyAlignment="1" applyProtection="1">
      <alignment horizontal="right"/>
      <protection locked="0"/>
    </xf>
    <xf numFmtId="0" fontId="9" fillId="31" borderId="0" xfId="238" applyFont="1" applyFill="1" applyProtection="1">
      <protection locked="0"/>
    </xf>
    <xf numFmtId="190" fontId="6" fillId="31" borderId="0" xfId="238" applyNumberFormat="1" applyFont="1" applyFill="1" applyAlignment="1" applyProtection="1">
      <alignment horizontal="right"/>
      <protection locked="0"/>
    </xf>
    <xf numFmtId="0" fontId="6" fillId="31" borderId="0" xfId="0" applyFont="1" applyFill="1" applyProtection="1">
      <protection locked="0"/>
    </xf>
    <xf numFmtId="0" fontId="6" fillId="31" borderId="0" xfId="238" applyFont="1" applyFill="1" applyAlignment="1">
      <alignment horizontal="center"/>
    </xf>
    <xf numFmtId="196" fontId="6" fillId="31" borderId="0" xfId="238" applyNumberFormat="1" applyFont="1" applyFill="1" applyAlignment="1" applyProtection="1">
      <alignment horizontal="right"/>
      <protection locked="0"/>
    </xf>
    <xf numFmtId="0" fontId="6" fillId="31" borderId="0" xfId="238" applyFont="1" applyFill="1" applyProtection="1">
      <protection locked="0"/>
    </xf>
    <xf numFmtId="199" fontId="61" fillId="31" borderId="0" xfId="179" applyNumberFormat="1" applyFill="1"/>
    <xf numFmtId="3" fontId="6" fillId="31" borderId="0" xfId="238" applyNumberFormat="1" applyFont="1" applyFill="1" applyAlignment="1">
      <alignment horizontal="center"/>
    </xf>
    <xf numFmtId="195" fontId="6" fillId="31" borderId="0" xfId="82" applyNumberFormat="1" applyFont="1" applyFill="1" applyBorder="1" applyAlignment="1" applyProtection="1">
      <alignment horizontal="center"/>
    </xf>
    <xf numFmtId="190" fontId="6" fillId="31" borderId="0" xfId="238" applyNumberFormat="1" applyFont="1" applyFill="1" applyAlignment="1">
      <alignment horizontal="center"/>
    </xf>
    <xf numFmtId="0" fontId="6" fillId="31" borderId="0" xfId="238" quotePrefix="1" applyFont="1" applyFill="1" applyAlignment="1" applyProtection="1">
      <alignment horizontal="left"/>
      <protection locked="0"/>
    </xf>
    <xf numFmtId="0" fontId="6" fillId="31" borderId="0" xfId="0" applyFont="1" applyFill="1"/>
    <xf numFmtId="189" fontId="6" fillId="31" borderId="0" xfId="238" applyNumberFormat="1" applyFont="1" applyFill="1" applyAlignment="1">
      <alignment horizontal="center"/>
    </xf>
    <xf numFmtId="189" fontId="14" fillId="26" borderId="0" xfId="0" applyNumberFormat="1" applyFont="1" applyFill="1" applyAlignment="1" applyProtection="1">
      <alignment horizontal="center"/>
      <protection locked="0"/>
    </xf>
    <xf numFmtId="3" fontId="9" fillId="26" borderId="0" xfId="240" applyNumberFormat="1" applyFont="1" applyFill="1" applyAlignment="1" applyProtection="1">
      <alignment horizontal="center"/>
      <protection locked="0"/>
    </xf>
    <xf numFmtId="190" fontId="9" fillId="26" borderId="0" xfId="240" applyNumberFormat="1" applyFont="1" applyFill="1" applyAlignment="1" applyProtection="1">
      <alignment horizontal="center"/>
      <protection locked="0"/>
    </xf>
    <xf numFmtId="195" fontId="14" fillId="26" borderId="0" xfId="82" applyNumberFormat="1" applyFont="1" applyFill="1" applyAlignment="1" applyProtection="1">
      <protection locked="0"/>
    </xf>
    <xf numFmtId="195" fontId="14" fillId="26" borderId="0" xfId="82" applyNumberFormat="1" applyFont="1" applyFill="1" applyAlignment="1" applyProtection="1">
      <alignment horizontal="right"/>
      <protection locked="0"/>
    </xf>
    <xf numFmtId="3" fontId="14" fillId="30" borderId="0" xfId="82" applyNumberFormat="1" applyFont="1" applyFill="1" applyAlignment="1" applyProtection="1">
      <alignment horizontal="right"/>
    </xf>
    <xf numFmtId="198" fontId="14" fillId="30" borderId="0" xfId="240" applyNumberFormat="1" applyFont="1" applyFill="1" applyProtection="1">
      <protection locked="0"/>
    </xf>
    <xf numFmtId="190" fontId="14" fillId="30" borderId="0" xfId="240" applyNumberFormat="1" applyFont="1" applyFill="1" applyAlignment="1" applyProtection="1">
      <alignment horizontal="right"/>
      <protection locked="0"/>
    </xf>
    <xf numFmtId="198" fontId="6" fillId="30" borderId="0" xfId="240" applyNumberFormat="1" applyFont="1" applyFill="1" applyAlignment="1" applyProtection="1">
      <alignment horizontal="left"/>
      <protection locked="0"/>
    </xf>
    <xf numFmtId="0" fontId="9" fillId="30" borderId="0" xfId="240" applyFont="1" applyFill="1" applyAlignment="1" applyProtection="1">
      <alignment horizontal="left"/>
      <protection locked="0"/>
    </xf>
    <xf numFmtId="201" fontId="6" fillId="30" borderId="0" xfId="240" applyNumberFormat="1" applyFont="1" applyFill="1" applyAlignment="1" applyProtection="1">
      <alignment horizontal="right"/>
      <protection locked="0"/>
    </xf>
    <xf numFmtId="2" fontId="6" fillId="26" borderId="0" xfId="0" applyNumberFormat="1" applyFont="1" applyFill="1" applyAlignment="1" applyProtection="1">
      <alignment horizontal="right"/>
      <protection locked="0"/>
    </xf>
    <xf numFmtId="2" fontId="6" fillId="0" borderId="0" xfId="0" applyNumberFormat="1" applyFont="1" applyAlignment="1" applyProtection="1">
      <alignment horizontal="right" vertical="center"/>
      <protection locked="0"/>
    </xf>
    <xf numFmtId="2" fontId="15" fillId="0" borderId="0" xfId="0" applyNumberFormat="1" applyFont="1" applyAlignment="1" applyProtection="1">
      <alignment horizontal="right" vertical="center"/>
      <protection locked="0"/>
    </xf>
    <xf numFmtId="2" fontId="14" fillId="26" borderId="0" xfId="0" applyNumberFormat="1" applyFont="1" applyFill="1" applyAlignment="1" applyProtection="1">
      <alignment horizontal="right"/>
      <protection locked="0"/>
    </xf>
    <xf numFmtId="0" fontId="15" fillId="25" borderId="10" xfId="238" applyFont="1" applyFill="1" applyBorder="1" applyAlignment="1" applyProtection="1">
      <alignment horizontal="right"/>
      <protection locked="0"/>
    </xf>
    <xf numFmtId="0" fontId="6" fillId="0" borderId="0" xfId="238" applyFont="1" applyAlignment="1" applyProtection="1">
      <alignment horizontal="right"/>
      <protection locked="0"/>
    </xf>
    <xf numFmtId="202" fontId="61" fillId="31" borderId="0" xfId="179" applyNumberFormat="1" applyFill="1" applyAlignment="1">
      <alignment horizontal="right"/>
    </xf>
    <xf numFmtId="202" fontId="61" fillId="0" borderId="0" xfId="179" applyNumberFormat="1" applyAlignment="1">
      <alignment horizontal="right"/>
    </xf>
    <xf numFmtId="202" fontId="61" fillId="29" borderId="0" xfId="179" applyNumberFormat="1" applyFill="1"/>
    <xf numFmtId="3" fontId="6" fillId="29" borderId="0" xfId="238" applyNumberFormat="1" applyFont="1" applyFill="1" applyAlignment="1" applyProtection="1">
      <alignment horizontal="right"/>
      <protection locked="0"/>
    </xf>
    <xf numFmtId="3" fontId="6" fillId="29" borderId="0" xfId="238" applyNumberFormat="1" applyFont="1" applyFill="1" applyAlignment="1" applyProtection="1">
      <alignment horizontal="right" vertical="center"/>
      <protection locked="0"/>
    </xf>
    <xf numFmtId="0" fontId="14" fillId="0" borderId="0" xfId="225" applyFont="1"/>
    <xf numFmtId="196" fontId="6" fillId="29" borderId="0" xfId="238" applyNumberFormat="1" applyFont="1" applyFill="1" applyProtection="1">
      <protection locked="0"/>
    </xf>
    <xf numFmtId="196" fontId="6" fillId="29" borderId="0" xfId="238" applyNumberFormat="1" applyFont="1" applyFill="1" applyAlignment="1" applyProtection="1">
      <alignment horizontal="right" vertical="center"/>
      <protection locked="0"/>
    </xf>
    <xf numFmtId="196" fontId="6" fillId="29" borderId="0" xfId="238" applyNumberFormat="1" applyFont="1" applyFill="1" applyAlignment="1">
      <alignment horizontal="center"/>
    </xf>
    <xf numFmtId="0" fontId="8" fillId="0" borderId="0" xfId="239" applyFont="1" applyAlignment="1">
      <alignment vertical="center"/>
    </xf>
    <xf numFmtId="190" fontId="14" fillId="0" borderId="0" xfId="240" applyNumberFormat="1" applyFont="1" applyProtection="1">
      <protection locked="0"/>
    </xf>
    <xf numFmtId="198" fontId="6" fillId="30" borderId="0" xfId="240" applyNumberFormat="1" applyFont="1" applyFill="1" applyProtection="1">
      <protection locked="0"/>
    </xf>
    <xf numFmtId="190" fontId="14" fillId="30" borderId="0" xfId="240" applyNumberFormat="1" applyFont="1" applyFill="1" applyProtection="1">
      <protection locked="0"/>
    </xf>
    <xf numFmtId="198" fontId="6" fillId="0" borderId="10" xfId="240" applyNumberFormat="1" applyFont="1" applyBorder="1" applyProtection="1">
      <protection locked="0"/>
    </xf>
    <xf numFmtId="3" fontId="9" fillId="0" borderId="0" xfId="0" applyNumberFormat="1" applyFont="1" applyAlignment="1" applyProtection="1">
      <alignment horizontal="right"/>
      <protection locked="0"/>
    </xf>
    <xf numFmtId="3" fontId="14" fillId="0" borderId="0" xfId="82" applyNumberFormat="1" applyFont="1" applyFill="1" applyAlignment="1" applyProtection="1">
      <alignment horizontal="right"/>
    </xf>
    <xf numFmtId="0" fontId="6" fillId="0" borderId="0" xfId="234" quotePrefix="1" applyFont="1" applyAlignment="1" applyProtection="1">
      <alignment horizontal="left"/>
      <protection locked="0"/>
    </xf>
    <xf numFmtId="193" fontId="6" fillId="30" borderId="0" xfId="0" applyNumberFormat="1" applyFont="1" applyFill="1" applyAlignment="1" applyProtection="1">
      <alignment horizontal="right" vertical="center"/>
      <protection locked="0"/>
    </xf>
    <xf numFmtId="0" fontId="9" fillId="26" borderId="0" xfId="238" applyFont="1" applyFill="1" applyAlignment="1" applyProtection="1">
      <alignment horizontal="left" vertical="center"/>
      <protection locked="0"/>
    </xf>
    <xf numFmtId="196" fontId="6" fillId="0" borderId="0" xfId="238" applyNumberFormat="1" applyFont="1" applyAlignment="1" applyProtection="1">
      <alignment horizontal="left" vertical="center"/>
      <protection locked="0"/>
    </xf>
    <xf numFmtId="0" fontId="6" fillId="26" borderId="0" xfId="238" applyFont="1" applyFill="1" applyAlignment="1" applyProtection="1">
      <alignment horizontal="left" vertical="center"/>
      <protection locked="0"/>
    </xf>
    <xf numFmtId="196" fontId="6" fillId="0" borderId="10" xfId="238" applyNumberFormat="1" applyFont="1" applyBorder="1" applyAlignment="1" applyProtection="1">
      <alignment horizontal="left" vertical="center"/>
      <protection locked="0"/>
    </xf>
    <xf numFmtId="190" fontId="14" fillId="0" borderId="0" xfId="240" applyNumberFormat="1" applyFont="1" applyAlignment="1" applyProtection="1">
      <alignment horizontal="center"/>
      <protection locked="0"/>
    </xf>
    <xf numFmtId="198" fontId="6" fillId="30" borderId="0" xfId="240" applyNumberFormat="1" applyFont="1" applyFill="1" applyAlignment="1" applyProtection="1">
      <alignment horizontal="center"/>
      <protection locked="0"/>
    </xf>
    <xf numFmtId="3" fontId="14" fillId="0" borderId="0" xfId="82" applyNumberFormat="1" applyFont="1" applyFill="1" applyAlignment="1" applyProtection="1">
      <alignment horizontal="center"/>
    </xf>
    <xf numFmtId="190" fontId="14" fillId="30" borderId="0" xfId="240" applyNumberFormat="1" applyFont="1" applyFill="1" applyAlignment="1" applyProtection="1">
      <alignment horizontal="center"/>
      <protection locked="0"/>
    </xf>
    <xf numFmtId="0" fontId="6" fillId="30" borderId="0" xfId="226" applyFont="1" applyFill="1" applyAlignment="1">
      <alignment horizontal="center"/>
    </xf>
    <xf numFmtId="198" fontId="15" fillId="30" borderId="0" xfId="240" applyNumberFormat="1" applyFont="1" applyFill="1" applyAlignment="1" applyProtection="1">
      <alignment horizontal="center"/>
      <protection locked="0"/>
    </xf>
    <xf numFmtId="0" fontId="14" fillId="0" borderId="0" xfId="0" applyFont="1" applyAlignment="1">
      <alignment horizontal="left"/>
    </xf>
    <xf numFmtId="0" fontId="14" fillId="26" borderId="0" xfId="238" applyFont="1" applyFill="1" applyAlignment="1" applyProtection="1">
      <alignment horizontal="left"/>
      <protection locked="0"/>
    </xf>
    <xf numFmtId="189" fontId="14" fillId="26" borderId="0" xfId="238" applyNumberFormat="1" applyFont="1" applyFill="1" applyAlignment="1" applyProtection="1">
      <alignment horizontal="left"/>
      <protection locked="0"/>
    </xf>
    <xf numFmtId="196" fontId="14" fillId="0" borderId="0" xfId="238" applyNumberFormat="1" applyFont="1" applyAlignment="1" applyProtection="1">
      <alignment horizontal="left"/>
      <protection locked="0"/>
    </xf>
    <xf numFmtId="196" fontId="6" fillId="0" borderId="0" xfId="238" applyNumberFormat="1" applyFont="1" applyAlignment="1" applyProtection="1">
      <alignment horizontal="left"/>
      <protection locked="0"/>
    </xf>
    <xf numFmtId="0" fontId="6" fillId="26" borderId="0" xfId="238" applyFont="1" applyFill="1" applyAlignment="1" applyProtection="1">
      <alignment horizontal="left"/>
      <protection locked="0"/>
    </xf>
    <xf numFmtId="196" fontId="6" fillId="0" borderId="0" xfId="238" applyNumberFormat="1" applyFont="1" applyAlignment="1" applyProtection="1">
      <alignment horizontal="left" vertical="center" wrapText="1"/>
      <protection locked="0"/>
    </xf>
    <xf numFmtId="0" fontId="9" fillId="26" borderId="0" xfId="238" applyFont="1" applyFill="1" applyAlignment="1" applyProtection="1">
      <alignment horizontal="left" vertical="center" wrapText="1"/>
      <protection locked="0"/>
    </xf>
    <xf numFmtId="0" fontId="6" fillId="0" borderId="0" xfId="238" applyFont="1" applyAlignment="1" applyProtection="1">
      <alignment horizontal="left" vertical="center"/>
      <protection locked="0"/>
    </xf>
    <xf numFmtId="196" fontId="67" fillId="0" borderId="0" xfId="238" applyNumberFormat="1" applyFont="1" applyAlignment="1" applyProtection="1">
      <alignment horizontal="left" vertical="center"/>
      <protection locked="0"/>
    </xf>
    <xf numFmtId="0" fontId="67" fillId="26" borderId="0" xfId="238" applyFont="1" applyFill="1" applyAlignment="1" applyProtection="1">
      <alignment horizontal="left" vertical="center"/>
      <protection locked="0"/>
    </xf>
    <xf numFmtId="189" fontId="6" fillId="0" borderId="10" xfId="238" applyNumberFormat="1" applyFont="1" applyBorder="1" applyAlignment="1" applyProtection="1">
      <alignment horizontal="right"/>
      <protection locked="0"/>
    </xf>
    <xf numFmtId="190" fontId="6" fillId="0" borderId="0" xfId="232" applyNumberFormat="1" applyFont="1" applyAlignment="1" applyProtection="1">
      <alignment horizontal="right"/>
      <protection locked="0"/>
    </xf>
    <xf numFmtId="190" fontId="6" fillId="26" borderId="0" xfId="232" applyNumberFormat="1" applyFont="1" applyFill="1" applyAlignment="1" applyProtection="1">
      <alignment horizontal="right"/>
      <protection locked="0"/>
    </xf>
    <xf numFmtId="0" fontId="15" fillId="26" borderId="0" xfId="0" applyFont="1" applyFill="1" applyAlignment="1" applyProtection="1">
      <alignment horizontal="left"/>
      <protection locked="0"/>
    </xf>
    <xf numFmtId="0" fontId="15" fillId="26" borderId="0" xfId="0" applyFont="1" applyFill="1"/>
    <xf numFmtId="0" fontId="15" fillId="0" borderId="0" xfId="0" applyFont="1" applyAlignment="1" applyProtection="1">
      <alignment horizontal="left"/>
      <protection locked="0"/>
    </xf>
    <xf numFmtId="0" fontId="15" fillId="26" borderId="0" xfId="0" applyFont="1" applyFill="1" applyProtection="1">
      <protection locked="0"/>
    </xf>
    <xf numFmtId="0" fontId="15" fillId="31" borderId="0" xfId="238" applyFont="1" applyFill="1" applyAlignment="1" applyProtection="1">
      <alignment vertical="center"/>
      <protection locked="0"/>
    </xf>
    <xf numFmtId="196" fontId="15" fillId="0" borderId="0" xfId="238" applyNumberFormat="1" applyFont="1" applyAlignment="1" applyProtection="1">
      <alignment vertical="center"/>
      <protection locked="0"/>
    </xf>
    <xf numFmtId="0" fontId="15" fillId="26" borderId="0" xfId="238" applyFont="1" applyFill="1" applyAlignment="1" applyProtection="1">
      <alignment horizontal="left"/>
      <protection locked="0"/>
    </xf>
    <xf numFmtId="0" fontId="15" fillId="0" borderId="0" xfId="0" applyFont="1" applyAlignment="1">
      <alignment horizontal="left"/>
    </xf>
    <xf numFmtId="0" fontId="15" fillId="26" borderId="0" xfId="238" applyFont="1" applyFill="1" applyAlignment="1" applyProtection="1">
      <alignment horizontal="left" wrapText="1"/>
      <protection locked="0"/>
    </xf>
    <xf numFmtId="0" fontId="68" fillId="0" borderId="0" xfId="0" applyFont="1" applyAlignment="1">
      <alignment horizontal="left"/>
    </xf>
    <xf numFmtId="0" fontId="15" fillId="0" borderId="0" xfId="0" applyFont="1" applyAlignment="1">
      <alignment horizontal="left" vertical="center"/>
    </xf>
    <xf numFmtId="196" fontId="15" fillId="0" borderId="0" xfId="238" applyNumberFormat="1" applyFont="1" applyProtection="1">
      <protection locked="0"/>
    </xf>
    <xf numFmtId="0" fontId="15" fillId="26" borderId="0" xfId="238" applyFont="1" applyFill="1" applyProtection="1">
      <protection locked="0"/>
    </xf>
    <xf numFmtId="196" fontId="15" fillId="0" borderId="0" xfId="238" applyNumberFormat="1" applyFont="1" applyAlignment="1" applyProtection="1">
      <alignment vertical="center" wrapText="1"/>
      <protection locked="0"/>
    </xf>
    <xf numFmtId="0" fontId="15" fillId="26" borderId="0" xfId="238" applyFont="1" applyFill="1" applyAlignment="1" applyProtection="1">
      <alignment vertical="center" wrapText="1"/>
      <protection locked="0"/>
    </xf>
    <xf numFmtId="196" fontId="69" fillId="0" borderId="0" xfId="238" applyNumberFormat="1" applyFont="1" applyProtection="1">
      <protection locked="0"/>
    </xf>
    <xf numFmtId="0" fontId="15" fillId="0" borderId="0" xfId="238" applyFont="1" applyAlignment="1" applyProtection="1">
      <alignment vertical="center"/>
      <protection locked="0"/>
    </xf>
    <xf numFmtId="0" fontId="15" fillId="26" borderId="0" xfId="238" applyFont="1" applyFill="1" applyAlignment="1" applyProtection="1">
      <alignment horizontal="left" vertical="center"/>
      <protection locked="0"/>
    </xf>
    <xf numFmtId="196" fontId="15" fillId="0" borderId="0" xfId="238" applyNumberFormat="1" applyFont="1" applyAlignment="1" applyProtection="1">
      <alignment horizontal="left" vertical="center"/>
      <protection locked="0"/>
    </xf>
    <xf numFmtId="3" fontId="15" fillId="26" borderId="0" xfId="238" applyNumberFormat="1" applyFont="1" applyFill="1" applyAlignment="1" applyProtection="1">
      <alignment horizontal="left" vertical="center"/>
      <protection locked="0"/>
    </xf>
    <xf numFmtId="196" fontId="15" fillId="0" borderId="10" xfId="238" applyNumberFormat="1" applyFont="1" applyBorder="1" applyAlignment="1" applyProtection="1">
      <alignment horizontal="left" vertical="center"/>
      <protection locked="0"/>
    </xf>
    <xf numFmtId="37" fontId="33" fillId="0" borderId="0" xfId="215" applyNumberFormat="1" applyFont="1" applyAlignment="1" applyProtection="1">
      <alignment horizontal="right"/>
      <protection locked="0"/>
    </xf>
    <xf numFmtId="203" fontId="6" fillId="26" borderId="0" xfId="0" applyNumberFormat="1" applyFont="1" applyFill="1" applyAlignment="1" applyProtection="1">
      <alignment horizontal="right"/>
      <protection locked="0"/>
    </xf>
    <xf numFmtId="0" fontId="15" fillId="25" borderId="12" xfId="233" applyFont="1" applyFill="1" applyBorder="1" applyAlignment="1" applyProtection="1">
      <alignment horizontal="right"/>
      <protection locked="0"/>
    </xf>
    <xf numFmtId="0" fontId="6" fillId="0" borderId="0" xfId="232" applyFont="1" applyAlignment="1" applyProtection="1">
      <alignment horizontal="right"/>
      <protection locked="0"/>
    </xf>
    <xf numFmtId="0" fontId="6" fillId="0" borderId="10" xfId="232" applyFont="1" applyBorder="1" applyAlignment="1" applyProtection="1">
      <alignment horizontal="right"/>
      <protection locked="0"/>
    </xf>
    <xf numFmtId="0" fontId="6" fillId="26" borderId="0" xfId="232" applyFont="1" applyFill="1" applyAlignment="1" applyProtection="1">
      <alignment horizontal="right"/>
      <protection locked="0"/>
    </xf>
    <xf numFmtId="0" fontId="15" fillId="25" borderId="0" xfId="222" applyFont="1" applyFill="1" applyAlignment="1" applyProtection="1">
      <alignment horizontal="left"/>
      <protection locked="0"/>
    </xf>
    <xf numFmtId="0" fontId="15" fillId="25" borderId="0" xfId="233" applyFont="1" applyFill="1" applyAlignment="1" applyProtection="1">
      <alignment horizontal="left"/>
      <protection locked="0"/>
    </xf>
    <xf numFmtId="0" fontId="15" fillId="25" borderId="10" xfId="233" applyFont="1" applyFill="1" applyBorder="1" applyAlignment="1" applyProtection="1">
      <alignment horizontal="left"/>
      <protection locked="0"/>
    </xf>
    <xf numFmtId="0" fontId="6" fillId="0" borderId="0" xfId="232" applyFont="1" applyAlignment="1" applyProtection="1">
      <alignment horizontal="left"/>
      <protection locked="0"/>
    </xf>
    <xf numFmtId="0" fontId="9" fillId="26" borderId="0" xfId="232" applyFont="1" applyFill="1" applyAlignment="1" applyProtection="1">
      <alignment horizontal="left"/>
      <protection locked="0"/>
    </xf>
    <xf numFmtId="0" fontId="6" fillId="0" borderId="10" xfId="232" applyFont="1" applyBorder="1" applyAlignment="1" applyProtection="1">
      <alignment horizontal="left"/>
      <protection locked="0"/>
    </xf>
    <xf numFmtId="0" fontId="6" fillId="26" borderId="0" xfId="232" applyFont="1" applyFill="1" applyAlignment="1" applyProtection="1">
      <alignment horizontal="left"/>
      <protection locked="0"/>
    </xf>
    <xf numFmtId="0" fontId="29" fillId="0" borderId="0" xfId="214" applyFont="1" applyAlignment="1">
      <alignment horizontal="right"/>
    </xf>
    <xf numFmtId="189" fontId="29" fillId="0" borderId="0" xfId="214" applyNumberFormat="1" applyFont="1" applyAlignment="1">
      <alignment horizontal="right"/>
    </xf>
    <xf numFmtId="0" fontId="29" fillId="0" borderId="0" xfId="214" applyFont="1"/>
    <xf numFmtId="189" fontId="29" fillId="0" borderId="0" xfId="214" applyNumberFormat="1" applyFont="1"/>
    <xf numFmtId="3" fontId="6" fillId="0" borderId="0" xfId="0" applyNumberFormat="1" applyFont="1" applyAlignment="1" applyProtection="1">
      <alignment horizontal="right" vertical="center"/>
      <protection locked="0"/>
    </xf>
    <xf numFmtId="0" fontId="100" fillId="0" borderId="0" xfId="242" applyFont="1" applyAlignment="1">
      <alignment horizontal="left"/>
    </xf>
    <xf numFmtId="0" fontId="101" fillId="0" borderId="0" xfId="242" applyFont="1" applyAlignment="1">
      <alignment horizontal="left"/>
    </xf>
    <xf numFmtId="3" fontId="102" fillId="0" borderId="0" xfId="242" applyNumberFormat="1" applyFont="1" applyAlignment="1">
      <alignment horizontal="right" vertical="center"/>
    </xf>
    <xf numFmtId="0" fontId="100" fillId="26" borderId="0" xfId="242" applyFont="1" applyFill="1" applyAlignment="1">
      <alignment horizontal="left"/>
    </xf>
    <xf numFmtId="0" fontId="101" fillId="26" borderId="0" xfId="242" applyFont="1" applyFill="1" applyAlignment="1">
      <alignment horizontal="left"/>
    </xf>
    <xf numFmtId="0" fontId="101" fillId="26" borderId="0" xfId="242" quotePrefix="1" applyFont="1" applyFill="1" applyAlignment="1">
      <alignment horizontal="left"/>
    </xf>
    <xf numFmtId="3" fontId="100" fillId="26" borderId="0" xfId="242" quotePrefix="1" applyNumberFormat="1" applyFont="1" applyFill="1" applyAlignment="1">
      <alignment vertical="center"/>
    </xf>
    <xf numFmtId="0" fontId="100" fillId="26" borderId="0" xfId="242" applyFont="1" applyFill="1"/>
    <xf numFmtId="190" fontId="6" fillId="26" borderId="0" xfId="242" applyNumberFormat="1" applyFont="1" applyFill="1" applyAlignment="1">
      <alignment horizontal="right" vertical="center"/>
    </xf>
    <xf numFmtId="198" fontId="6" fillId="26" borderId="0" xfId="230" applyNumberFormat="1" applyFont="1" applyFill="1" applyAlignment="1">
      <alignment horizontal="right"/>
    </xf>
    <xf numFmtId="0" fontId="101" fillId="29" borderId="0" xfId="242" applyFont="1" applyFill="1" applyAlignment="1">
      <alignment horizontal="left"/>
    </xf>
    <xf numFmtId="0" fontId="103" fillId="0" borderId="0" xfId="265"/>
    <xf numFmtId="0" fontId="105" fillId="0" borderId="13" xfId="265" applyFont="1" applyBorder="1" applyAlignment="1">
      <alignment horizontal="left" vertical="center" wrapText="1" readingOrder="1"/>
    </xf>
    <xf numFmtId="0" fontId="105" fillId="0" borderId="13" xfId="265" applyFont="1" applyBorder="1" applyAlignment="1">
      <alignment horizontal="right" vertical="center" wrapText="1" readingOrder="1"/>
    </xf>
    <xf numFmtId="0" fontId="103" fillId="0" borderId="0" xfId="265" applyAlignment="1">
      <alignment horizontal="center"/>
    </xf>
    <xf numFmtId="198" fontId="111" fillId="0" borderId="0" xfId="266" applyNumberFormat="1" applyFill="1" applyBorder="1" applyAlignment="1" applyProtection="1">
      <protection locked="0"/>
    </xf>
    <xf numFmtId="3" fontId="6" fillId="0" borderId="0" xfId="0" applyNumberFormat="1" applyFont="1"/>
    <xf numFmtId="3" fontId="7" fillId="0" borderId="0" xfId="219" applyNumberFormat="1" applyFont="1"/>
    <xf numFmtId="3" fontId="6" fillId="25" borderId="12" xfId="0" applyNumberFormat="1" applyFont="1" applyFill="1" applyBorder="1" applyProtection="1">
      <protection locked="0"/>
    </xf>
    <xf numFmtId="4" fontId="6" fillId="0" borderId="0" xfId="0" applyNumberFormat="1" applyFont="1" applyProtection="1">
      <protection locked="0"/>
    </xf>
    <xf numFmtId="2" fontId="15" fillId="0" borderId="0" xfId="222" applyNumberFormat="1" applyFont="1"/>
    <xf numFmtId="204" fontId="15" fillId="26" borderId="0" xfId="242" applyNumberFormat="1" applyFont="1" applyFill="1" applyAlignment="1">
      <alignment horizontal="right" vertical="center"/>
    </xf>
    <xf numFmtId="204" fontId="6" fillId="0" borderId="0" xfId="242" applyNumberFormat="1" applyFont="1" applyAlignment="1">
      <alignment horizontal="right" vertical="center"/>
    </xf>
    <xf numFmtId="190" fontId="14" fillId="0" borderId="0" xfId="242" applyNumberFormat="1" applyFont="1" applyAlignment="1">
      <alignment vertical="center"/>
    </xf>
    <xf numFmtId="0" fontId="14" fillId="26" borderId="0" xfId="242" applyFont="1" applyFill="1" applyAlignment="1">
      <alignment horizontal="right" vertical="center"/>
    </xf>
    <xf numFmtId="190" fontId="14" fillId="26" borderId="0" xfId="215" applyNumberFormat="1" applyFont="1" applyFill="1" applyAlignment="1" applyProtection="1">
      <alignment horizontal="right"/>
      <protection locked="0"/>
    </xf>
    <xf numFmtId="190" fontId="15" fillId="0" borderId="0" xfId="215" applyNumberFormat="1" applyFont="1" applyAlignment="1" applyProtection="1">
      <alignment horizontal="right"/>
      <protection locked="0"/>
    </xf>
    <xf numFmtId="204" fontId="6" fillId="26" borderId="0" xfId="215" applyNumberFormat="1" applyFont="1" applyFill="1" applyAlignment="1" applyProtection="1">
      <alignment horizontal="right"/>
      <protection locked="0"/>
    </xf>
    <xf numFmtId="0" fontId="14" fillId="0" borderId="0" xfId="215" applyFont="1" applyAlignment="1" applyProtection="1">
      <alignment horizontal="right"/>
      <protection locked="0"/>
    </xf>
    <xf numFmtId="0" fontId="9" fillId="26" borderId="0" xfId="215" quotePrefix="1" applyFont="1" applyFill="1" applyAlignment="1" applyProtection="1">
      <alignment horizontal="right"/>
      <protection locked="0"/>
    </xf>
    <xf numFmtId="0" fontId="2" fillId="25" borderId="10" xfId="207" applyFont="1" applyFill="1" applyBorder="1" applyAlignment="1" applyProtection="1">
      <alignment horizontal="right"/>
      <protection locked="0"/>
    </xf>
    <xf numFmtId="0" fontId="2" fillId="0" borderId="0" xfId="245" applyFont="1"/>
    <xf numFmtId="0" fontId="2" fillId="0" borderId="0" xfId="245" applyFont="1" applyAlignment="1">
      <alignment horizontal="centerContinuous"/>
    </xf>
    <xf numFmtId="0" fontId="2" fillId="0" borderId="0" xfId="245" applyFont="1" applyAlignment="1">
      <alignment horizontal="center"/>
    </xf>
    <xf numFmtId="0" fontId="2" fillId="0" borderId="0" xfId="245" applyFont="1" applyAlignment="1">
      <alignment horizontal="right"/>
    </xf>
    <xf numFmtId="0" fontId="2" fillId="0" borderId="0" xfId="245" applyFont="1" applyAlignment="1">
      <alignment horizontal="left"/>
    </xf>
    <xf numFmtId="0" fontId="2" fillId="0" borderId="0" xfId="0" applyFont="1" applyProtection="1">
      <protection locked="0"/>
    </xf>
    <xf numFmtId="0" fontId="2" fillId="0" borderId="0" xfId="0" applyFont="1"/>
    <xf numFmtId="0" fontId="2" fillId="0" borderId="0" xfId="0" applyFont="1" applyAlignment="1">
      <alignment vertical="center"/>
    </xf>
    <xf numFmtId="0" fontId="2" fillId="26" borderId="0" xfId="238" applyFont="1" applyFill="1" applyAlignment="1" applyProtection="1">
      <alignment horizontal="left"/>
      <protection locked="0"/>
    </xf>
    <xf numFmtId="0" fontId="2" fillId="0" borderId="0" xfId="239" applyFont="1" applyAlignment="1" applyProtection="1">
      <alignment horizontal="right"/>
      <protection locked="0"/>
    </xf>
    <xf numFmtId="0" fontId="2" fillId="0" borderId="0" xfId="226" applyFont="1"/>
    <xf numFmtId="0" fontId="2" fillId="0" borderId="0" xfId="226" applyFont="1" applyAlignment="1">
      <alignment horizontal="right"/>
    </xf>
    <xf numFmtId="0" fontId="2" fillId="0" borderId="0" xfId="226" applyFont="1" applyAlignment="1">
      <alignment horizontal="center"/>
    </xf>
    <xf numFmtId="0" fontId="2" fillId="0" borderId="0" xfId="226" applyFont="1" applyAlignment="1">
      <alignment horizontal="right" vertical="center"/>
    </xf>
    <xf numFmtId="0" fontId="2" fillId="25" borderId="12" xfId="215" applyFont="1" applyFill="1" applyBorder="1"/>
    <xf numFmtId="0" fontId="2" fillId="25" borderId="0" xfId="215" applyFont="1" applyFill="1"/>
    <xf numFmtId="0" fontId="2" fillId="25" borderId="0" xfId="215" quotePrefix="1" applyFont="1" applyFill="1" applyAlignment="1">
      <alignment horizontal="center"/>
    </xf>
    <xf numFmtId="0" fontId="2" fillId="25" borderId="0" xfId="215" applyFont="1" applyFill="1" applyAlignment="1">
      <alignment horizontal="center"/>
    </xf>
    <xf numFmtId="0" fontId="2" fillId="25" borderId="10" xfId="215" applyFont="1" applyFill="1" applyBorder="1"/>
    <xf numFmtId="0" fontId="2" fillId="25" borderId="10" xfId="215" quotePrefix="1" applyFont="1" applyFill="1" applyBorder="1" applyAlignment="1">
      <alignment horizontal="center"/>
    </xf>
    <xf numFmtId="0" fontId="2" fillId="25" borderId="10" xfId="0" applyFont="1" applyFill="1" applyBorder="1" applyAlignment="1" applyProtection="1">
      <alignment horizontal="right"/>
      <protection locked="0"/>
    </xf>
    <xf numFmtId="0" fontId="2" fillId="0" borderId="0" xfId="215" applyFont="1" applyAlignment="1">
      <alignment horizontal="center"/>
    </xf>
    <xf numFmtId="0" fontId="2" fillId="0" borderId="0" xfId="215" applyFont="1" applyAlignment="1" applyProtection="1">
      <alignment horizontal="center"/>
      <protection locked="0"/>
    </xf>
    <xf numFmtId="0" fontId="2" fillId="26" borderId="0" xfId="207" applyFont="1" applyFill="1"/>
    <xf numFmtId="3" fontId="2" fillId="26" borderId="0" xfId="215" applyNumberFormat="1" applyFont="1" applyFill="1" applyAlignment="1">
      <alignment horizontal="right"/>
    </xf>
    <xf numFmtId="0" fontId="2" fillId="26" borderId="0" xfId="215" applyFont="1" applyFill="1" applyAlignment="1">
      <alignment horizontal="left"/>
    </xf>
    <xf numFmtId="0" fontId="2" fillId="0" borderId="0" xfId="207" applyFont="1"/>
    <xf numFmtId="3" fontId="2" fillId="0" borderId="0" xfId="215" applyNumberFormat="1" applyFont="1" applyAlignment="1" applyProtection="1">
      <alignment horizontal="right"/>
      <protection locked="0"/>
    </xf>
    <xf numFmtId="3" fontId="2" fillId="0" borderId="0" xfId="207" applyNumberFormat="1" applyFont="1" applyAlignment="1">
      <alignment horizontal="right"/>
    </xf>
    <xf numFmtId="0" fontId="2" fillId="0" borderId="0" xfId="215" applyFont="1" applyAlignment="1">
      <alignment horizontal="left"/>
    </xf>
    <xf numFmtId="0" fontId="2" fillId="29" borderId="0" xfId="207" applyFont="1" applyFill="1"/>
    <xf numFmtId="0" fontId="2" fillId="29" borderId="0" xfId="215" applyFont="1" applyFill="1" applyAlignment="1">
      <alignment horizontal="left"/>
    </xf>
    <xf numFmtId="3" fontId="2" fillId="26" borderId="0" xfId="207" applyNumberFormat="1" applyFont="1" applyFill="1" applyAlignment="1">
      <alignment horizontal="right"/>
    </xf>
    <xf numFmtId="0" fontId="2" fillId="26" borderId="0" xfId="215" applyFont="1" applyFill="1"/>
    <xf numFmtId="195" fontId="2" fillId="0" borderId="0" xfId="111" applyNumberFormat="1" applyFont="1" applyFill="1" applyAlignment="1"/>
    <xf numFmtId="3" fontId="2" fillId="0" borderId="0" xfId="207" applyNumberFormat="1" applyFont="1" applyAlignment="1" applyProtection="1">
      <alignment horizontal="right"/>
      <protection locked="0"/>
    </xf>
    <xf numFmtId="0" fontId="2" fillId="0" borderId="10" xfId="215" applyFont="1" applyBorder="1" applyAlignment="1">
      <alignment horizontal="center"/>
    </xf>
    <xf numFmtId="0" fontId="2" fillId="0" borderId="0" xfId="219" applyFont="1"/>
    <xf numFmtId="0" fontId="2" fillId="0" borderId="0" xfId="219" applyFont="1" applyAlignment="1">
      <alignment horizontal="center"/>
    </xf>
    <xf numFmtId="0" fontId="2" fillId="0" borderId="0" xfId="219" applyFont="1" applyAlignment="1">
      <alignment vertical="center"/>
    </xf>
    <xf numFmtId="3" fontId="2" fillId="0" borderId="0" xfId="0" applyNumberFormat="1" applyFont="1"/>
    <xf numFmtId="1" fontId="2" fillId="0" borderId="0" xfId="0" applyNumberFormat="1" applyFont="1" applyProtection="1">
      <protection locked="0"/>
    </xf>
    <xf numFmtId="0" fontId="2" fillId="0" borderId="0" xfId="222" applyFont="1"/>
    <xf numFmtId="0" fontId="2" fillId="0" borderId="0" xfId="222" applyFont="1" applyAlignment="1">
      <alignment vertical="center"/>
    </xf>
    <xf numFmtId="200" fontId="6" fillId="26" borderId="0" xfId="0" applyNumberFormat="1" applyFont="1" applyFill="1" applyAlignment="1" applyProtection="1">
      <alignment horizontal="right"/>
      <protection locked="0"/>
    </xf>
    <xf numFmtId="2" fontId="6" fillId="0" borderId="0" xfId="0" applyNumberFormat="1" applyFont="1" applyAlignment="1" applyProtection="1">
      <alignment horizontal="right"/>
      <protection locked="0"/>
    </xf>
    <xf numFmtId="190" fontId="21" fillId="0" borderId="0" xfId="230" applyNumberFormat="1" applyFont="1" applyProtection="1">
      <protection locked="0"/>
    </xf>
    <xf numFmtId="0" fontId="12" fillId="0" borderId="10" xfId="231" applyFont="1" applyBorder="1" applyAlignment="1">
      <alignment horizontal="left" vertical="center"/>
    </xf>
    <xf numFmtId="0" fontId="34" fillId="0" borderId="0" xfId="231" applyFont="1" applyAlignment="1" applyProtection="1">
      <alignment horizontal="left"/>
      <protection locked="0"/>
    </xf>
    <xf numFmtId="0" fontId="6" fillId="0" borderId="10" xfId="0" applyFont="1" applyBorder="1" applyAlignment="1">
      <alignment horizontal="center"/>
    </xf>
    <xf numFmtId="0" fontId="19" fillId="0" borderId="0" xfId="239" applyFont="1" applyAlignment="1" applyProtection="1">
      <alignment horizontal="left"/>
      <protection locked="0"/>
    </xf>
    <xf numFmtId="0" fontId="21" fillId="29" borderId="0" xfId="239" applyFont="1" applyFill="1"/>
    <xf numFmtId="0" fontId="12" fillId="29" borderId="0" xfId="239" applyFont="1" applyFill="1" applyAlignment="1" applyProtection="1">
      <alignment horizontal="left"/>
      <protection locked="0"/>
    </xf>
    <xf numFmtId="0" fontId="4" fillId="29" borderId="0" xfId="156" applyFont="1" applyFill="1"/>
    <xf numFmtId="0" fontId="19" fillId="29" borderId="0" xfId="239" applyFont="1" applyFill="1" applyProtection="1">
      <protection locked="0"/>
    </xf>
    <xf numFmtId="0" fontId="19" fillId="29" borderId="0" xfId="239" applyFont="1" applyFill="1" applyAlignment="1" applyProtection="1">
      <alignment horizontal="left"/>
      <protection locked="0"/>
    </xf>
    <xf numFmtId="0" fontId="19" fillId="0" borderId="0" xfId="240" applyFont="1" applyAlignment="1" applyProtection="1">
      <alignment horizontal="left" vertical="center" wrapText="1"/>
      <protection locked="0"/>
    </xf>
    <xf numFmtId="0" fontId="98" fillId="0" borderId="0" xfId="220" applyFont="1" applyAlignment="1" applyProtection="1">
      <alignment horizontal="left"/>
      <protection locked="0"/>
    </xf>
    <xf numFmtId="0" fontId="14" fillId="25" borderId="0" xfId="221" applyFont="1" applyFill="1" applyAlignment="1" applyProtection="1">
      <alignment horizontal="center"/>
      <protection locked="0"/>
    </xf>
    <xf numFmtId="0" fontId="98" fillId="0" borderId="0" xfId="220" applyFont="1" applyAlignment="1" applyProtection="1">
      <alignment horizontal="left" vertical="center" wrapText="1"/>
      <protection locked="0"/>
    </xf>
    <xf numFmtId="0" fontId="19" fillId="0" borderId="0" xfId="236" applyFont="1" applyAlignment="1" applyProtection="1">
      <alignment horizontal="left"/>
      <protection locked="0"/>
    </xf>
    <xf numFmtId="198" fontId="6" fillId="0" borderId="0" xfId="241" quotePrefix="1" applyNumberFormat="1" applyFont="1" applyAlignment="1" applyProtection="1">
      <alignment horizontal="center" vertical="center"/>
      <protection locked="0"/>
    </xf>
    <xf numFmtId="197" fontId="9" fillId="26" borderId="0" xfId="82" applyNumberFormat="1" applyFont="1" applyFill="1" applyAlignment="1" applyProtection="1">
      <protection locked="0"/>
    </xf>
    <xf numFmtId="0" fontId="104" fillId="0" borderId="0" xfId="265" applyFont="1" applyAlignment="1">
      <alignment vertical="center" wrapText="1" readingOrder="1"/>
    </xf>
    <xf numFmtId="0" fontId="6" fillId="0" borderId="0" xfId="241" applyFont="1" applyAlignment="1">
      <alignment horizontal="center"/>
    </xf>
    <xf numFmtId="0" fontId="9" fillId="25" borderId="12" xfId="0" applyFont="1" applyFill="1" applyBorder="1" applyAlignment="1" applyProtection="1">
      <alignment horizontal="center"/>
      <protection locked="0"/>
    </xf>
    <xf numFmtId="0" fontId="6" fillId="0" borderId="0" xfId="244" applyFont="1" applyAlignment="1">
      <alignment horizontal="center"/>
    </xf>
    <xf numFmtId="0" fontId="6" fillId="25" borderId="10" xfId="0" applyFont="1" applyFill="1" applyBorder="1" applyAlignment="1" applyProtection="1">
      <alignment horizontal="center"/>
      <protection locked="0"/>
    </xf>
    <xf numFmtId="0" fontId="6" fillId="0" borderId="0" xfId="230" applyFont="1" applyAlignment="1">
      <alignment horizontal="center"/>
    </xf>
    <xf numFmtId="0" fontId="2" fillId="0" borderId="0" xfId="0" applyFont="1" applyAlignment="1">
      <alignment horizontal="center"/>
    </xf>
    <xf numFmtId="0" fontId="15" fillId="25" borderId="10" xfId="0" applyFont="1" applyFill="1" applyBorder="1" applyAlignment="1" applyProtection="1">
      <alignment horizontal="center"/>
      <protection locked="0"/>
    </xf>
    <xf numFmtId="0" fontId="14" fillId="0" borderId="0" xfId="238" applyFont="1" applyAlignment="1" applyProtection="1">
      <alignment horizontal="center"/>
      <protection locked="0"/>
    </xf>
    <xf numFmtId="189" fontId="14" fillId="26" borderId="0" xfId="238" applyNumberFormat="1" applyFont="1" applyFill="1" applyAlignment="1" applyProtection="1">
      <alignment horizontal="center"/>
      <protection locked="0"/>
    </xf>
    <xf numFmtId="189" fontId="14" fillId="0" borderId="0" xfId="238" applyNumberFormat="1" applyFont="1" applyAlignment="1" applyProtection="1">
      <alignment horizontal="center"/>
      <protection locked="0"/>
    </xf>
    <xf numFmtId="189" fontId="6" fillId="0" borderId="0" xfId="238" applyNumberFormat="1" applyFont="1" applyAlignment="1" applyProtection="1">
      <alignment horizontal="center"/>
      <protection locked="0"/>
    </xf>
    <xf numFmtId="189" fontId="6" fillId="26" borderId="0" xfId="238" applyNumberFormat="1" applyFont="1" applyFill="1" applyAlignment="1" applyProtection="1">
      <alignment horizontal="center"/>
      <protection locked="0"/>
    </xf>
    <xf numFmtId="189" fontId="6" fillId="26" borderId="0" xfId="238" applyNumberFormat="1" applyFont="1" applyFill="1" applyAlignment="1" applyProtection="1">
      <alignment horizontal="center" vertical="center"/>
      <protection locked="0"/>
    </xf>
    <xf numFmtId="189" fontId="6" fillId="0" borderId="0" xfId="238" applyNumberFormat="1" applyFont="1" applyAlignment="1" applyProtection="1">
      <alignment horizontal="center" vertical="center"/>
      <protection locked="0"/>
    </xf>
    <xf numFmtId="189" fontId="6" fillId="26" borderId="0" xfId="82" applyNumberFormat="1" applyFont="1" applyFill="1" applyAlignment="1" applyProtection="1">
      <alignment horizontal="center"/>
      <protection locked="0"/>
    </xf>
    <xf numFmtId="190" fontId="14" fillId="26" borderId="0" xfId="238" applyNumberFormat="1" applyFont="1" applyFill="1" applyAlignment="1" applyProtection="1">
      <alignment horizontal="center" vertical="center"/>
      <protection locked="0"/>
    </xf>
    <xf numFmtId="190" fontId="15" fillId="26" borderId="0" xfId="238" applyNumberFormat="1" applyFont="1" applyFill="1" applyAlignment="1" applyProtection="1">
      <alignment horizontal="center" vertical="center"/>
      <protection locked="0"/>
    </xf>
    <xf numFmtId="189" fontId="6" fillId="0" borderId="10" xfId="238" applyNumberFormat="1" applyFont="1" applyBorder="1" applyAlignment="1" applyProtection="1">
      <alignment horizontal="center"/>
      <protection locked="0"/>
    </xf>
    <xf numFmtId="0" fontId="54" fillId="0" borderId="0" xfId="0" applyFont="1" applyAlignment="1" applyProtection="1">
      <alignment horizontal="center"/>
      <protection locked="0"/>
    </xf>
    <xf numFmtId="2" fontId="54" fillId="0" borderId="0" xfId="0" applyNumberFormat="1" applyFont="1" applyAlignment="1">
      <alignment horizontal="center"/>
    </xf>
    <xf numFmtId="0" fontId="6" fillId="0" borderId="0" xfId="225" applyFont="1" applyAlignment="1">
      <alignment horizontal="center"/>
    </xf>
    <xf numFmtId="0" fontId="9" fillId="25" borderId="12" xfId="241" applyFont="1" applyFill="1" applyBorder="1" applyAlignment="1" applyProtection="1">
      <alignment horizontal="center"/>
      <protection locked="0"/>
    </xf>
    <xf numFmtId="0" fontId="9" fillId="25" borderId="0" xfId="241" applyFont="1" applyFill="1" applyAlignment="1" applyProtection="1">
      <alignment horizontal="center"/>
      <protection locked="0"/>
    </xf>
    <xf numFmtId="198" fontId="6" fillId="0" borderId="0" xfId="241" applyNumberFormat="1" applyFont="1" applyAlignment="1" applyProtection="1">
      <alignment horizontal="center" vertical="center"/>
      <protection locked="0"/>
    </xf>
    <xf numFmtId="198" fontId="6" fillId="26" borderId="0" xfId="241" applyNumberFormat="1" applyFont="1" applyFill="1" applyAlignment="1" applyProtection="1">
      <alignment horizontal="center" vertical="center"/>
      <protection locked="0"/>
    </xf>
    <xf numFmtId="198" fontId="6" fillId="0" borderId="0" xfId="241" applyNumberFormat="1" applyFont="1" applyAlignment="1">
      <alignment horizontal="center" vertical="center"/>
    </xf>
    <xf numFmtId="198" fontId="6" fillId="0" borderId="0" xfId="241" applyNumberFormat="1" applyFont="1" applyAlignment="1" applyProtection="1">
      <alignment horizontal="center"/>
      <protection locked="0"/>
    </xf>
    <xf numFmtId="198" fontId="6" fillId="0" borderId="10" xfId="241" applyNumberFormat="1" applyFont="1" applyBorder="1" applyAlignment="1" applyProtection="1">
      <alignment horizontal="center"/>
      <protection locked="0"/>
    </xf>
    <xf numFmtId="0" fontId="19" fillId="0" borderId="0" xfId="241" quotePrefix="1" applyFont="1" applyAlignment="1" applyProtection="1">
      <alignment horizontal="center" vertical="center"/>
      <protection locked="0"/>
    </xf>
    <xf numFmtId="0" fontId="19" fillId="0" borderId="0" xfId="241" applyFont="1" applyAlignment="1" applyProtection="1">
      <alignment horizontal="center" vertical="center"/>
      <protection locked="0"/>
    </xf>
    <xf numFmtId="0" fontId="53" fillId="0" borderId="0" xfId="0" applyFont="1" applyAlignment="1">
      <alignment horizontal="center" vertical="center"/>
    </xf>
    <xf numFmtId="0" fontId="15" fillId="25" borderId="0" xfId="215" applyFont="1" applyFill="1" applyAlignment="1" applyProtection="1">
      <alignment horizontal="center"/>
      <protection locked="0"/>
    </xf>
    <xf numFmtId="0" fontId="14" fillId="25" borderId="0" xfId="215" applyFont="1" applyFill="1" applyAlignment="1" applyProtection="1">
      <alignment horizontal="center" vertical="center"/>
      <protection locked="0"/>
    </xf>
    <xf numFmtId="197" fontId="6" fillId="0" borderId="0" xfId="267" applyNumberFormat="1" applyFont="1" applyFill="1" applyAlignment="1" applyProtection="1"/>
    <xf numFmtId="197" fontId="6" fillId="28" borderId="0" xfId="267" applyNumberFormat="1" applyFont="1" applyFill="1" applyAlignment="1" applyProtection="1"/>
    <xf numFmtId="0" fontId="41" fillId="25" borderId="0" xfId="215" applyFont="1" applyFill="1" applyAlignment="1">
      <alignment horizontal="center"/>
    </xf>
    <xf numFmtId="201" fontId="15" fillId="0" borderId="0" xfId="221" applyNumberFormat="1" applyFont="1" applyAlignment="1" applyProtection="1">
      <alignment horizontal="center"/>
      <protection locked="0"/>
    </xf>
    <xf numFmtId="189" fontId="14" fillId="26" borderId="0" xfId="221" applyNumberFormat="1" applyFont="1" applyFill="1" applyAlignment="1" applyProtection="1">
      <alignment horizontal="center"/>
      <protection locked="0"/>
    </xf>
    <xf numFmtId="0" fontId="15" fillId="0" borderId="11" xfId="221" applyFont="1" applyBorder="1" applyAlignment="1" applyProtection="1">
      <alignment horizontal="center"/>
      <protection locked="0"/>
    </xf>
    <xf numFmtId="189" fontId="6" fillId="0" borderId="0" xfId="220" applyNumberFormat="1" applyFont="1" applyAlignment="1" applyProtection="1">
      <alignment horizontal="center"/>
      <protection locked="0"/>
    </xf>
    <xf numFmtId="189" fontId="6" fillId="26" borderId="0" xfId="220" applyNumberFormat="1" applyFont="1" applyFill="1" applyAlignment="1" applyProtection="1">
      <alignment horizontal="center"/>
      <protection locked="0"/>
    </xf>
    <xf numFmtId="2" fontId="9" fillId="26" borderId="0" xfId="220" applyNumberFormat="1" applyFont="1" applyFill="1" applyAlignment="1" applyProtection="1">
      <alignment horizontal="center"/>
      <protection locked="0"/>
    </xf>
    <xf numFmtId="201" fontId="6" fillId="0" borderId="0" xfId="220" applyNumberFormat="1" applyFont="1" applyAlignment="1" applyProtection="1">
      <alignment horizontal="center"/>
      <protection locked="0"/>
    </xf>
    <xf numFmtId="0" fontId="98" fillId="0" borderId="0" xfId="220" applyFont="1" applyAlignment="1" applyProtection="1">
      <alignment horizontal="center" vertical="center" wrapText="1"/>
      <protection locked="0"/>
    </xf>
    <xf numFmtId="0" fontId="98" fillId="0" borderId="0" xfId="220" applyFont="1" applyAlignment="1" applyProtection="1">
      <alignment horizontal="center"/>
      <protection locked="0"/>
    </xf>
    <xf numFmtId="0" fontId="8" fillId="0" borderId="0" xfId="230" applyFont="1" applyAlignment="1">
      <alignment horizontal="center"/>
    </xf>
    <xf numFmtId="0" fontId="14" fillId="25" borderId="0" xfId="230" applyFont="1" applyFill="1" applyAlignment="1" applyProtection="1">
      <alignment horizontal="center"/>
      <protection locked="0"/>
    </xf>
    <xf numFmtId="0" fontId="9" fillId="25" borderId="0" xfId="230" applyFont="1" applyFill="1" applyAlignment="1" applyProtection="1">
      <alignment horizontal="center"/>
      <protection locked="0"/>
    </xf>
    <xf numFmtId="0" fontId="15" fillId="25" borderId="0" xfId="230" applyFont="1" applyFill="1" applyAlignment="1" applyProtection="1">
      <alignment horizontal="center"/>
      <protection locked="0"/>
    </xf>
    <xf numFmtId="0" fontId="6" fillId="25" borderId="10" xfId="235" applyFont="1" applyFill="1" applyBorder="1" applyAlignment="1" applyProtection="1">
      <alignment horizontal="center"/>
      <protection locked="0"/>
    </xf>
    <xf numFmtId="0" fontId="6" fillId="0" borderId="0" xfId="230" applyFont="1" applyAlignment="1" applyProtection="1">
      <alignment horizontal="center"/>
      <protection locked="0"/>
    </xf>
    <xf numFmtId="190" fontId="14" fillId="26" borderId="0" xfId="230" applyNumberFormat="1" applyFont="1" applyFill="1" applyAlignment="1" applyProtection="1">
      <alignment horizontal="center"/>
      <protection locked="0"/>
    </xf>
    <xf numFmtId="190" fontId="6" fillId="0" borderId="0" xfId="230" applyNumberFormat="1" applyFont="1" applyAlignment="1" applyProtection="1">
      <alignment horizontal="center"/>
      <protection locked="0"/>
    </xf>
    <xf numFmtId="190" fontId="6" fillId="26" borderId="0" xfId="230" applyNumberFormat="1" applyFont="1" applyFill="1" applyAlignment="1" applyProtection="1">
      <alignment horizontal="center"/>
      <protection locked="0"/>
    </xf>
    <xf numFmtId="190" fontId="14" fillId="0" borderId="0" xfId="230" applyNumberFormat="1" applyFont="1" applyAlignment="1" applyProtection="1">
      <alignment horizontal="center"/>
      <protection locked="0"/>
    </xf>
    <xf numFmtId="189" fontId="6" fillId="0" borderId="10" xfId="230" applyNumberFormat="1" applyFont="1" applyBorder="1" applyAlignment="1" applyProtection="1">
      <alignment horizontal="center"/>
      <protection locked="0"/>
    </xf>
    <xf numFmtId="189" fontId="6" fillId="0" borderId="0" xfId="230" applyNumberFormat="1" applyFont="1" applyAlignment="1" applyProtection="1">
      <alignment horizontal="center"/>
      <protection locked="0"/>
    </xf>
    <xf numFmtId="0" fontId="21" fillId="0" borderId="0" xfId="230" applyFont="1" applyAlignment="1">
      <alignment horizontal="center"/>
    </xf>
    <xf numFmtId="0" fontId="15" fillId="25" borderId="10" xfId="230" applyFont="1" applyFill="1" applyBorder="1" applyAlignment="1" applyProtection="1">
      <alignment horizontal="center"/>
      <protection locked="0"/>
    </xf>
    <xf numFmtId="0" fontId="14" fillId="25" borderId="12" xfId="230" applyFont="1" applyFill="1" applyBorder="1" applyAlignment="1" applyProtection="1">
      <alignment horizontal="center"/>
      <protection locked="0"/>
    </xf>
    <xf numFmtId="0" fontId="12" fillId="0" borderId="10" xfId="230" applyFont="1" applyBorder="1" applyAlignment="1">
      <alignment vertical="center"/>
    </xf>
    <xf numFmtId="0" fontId="12" fillId="0" borderId="0" xfId="230" applyFont="1" applyAlignment="1">
      <alignment horizontal="right" vertical="center"/>
    </xf>
    <xf numFmtId="0" fontId="15" fillId="0" borderId="0" xfId="268" applyFont="1"/>
    <xf numFmtId="0" fontId="21" fillId="0" borderId="10" xfId="268" applyFont="1" applyBorder="1" applyAlignment="1">
      <alignment horizontal="left"/>
    </xf>
    <xf numFmtId="0" fontId="14" fillId="25" borderId="0" xfId="215" applyFont="1" applyFill="1" applyAlignment="1" applyProtection="1">
      <alignment horizontal="center"/>
      <protection locked="0"/>
    </xf>
    <xf numFmtId="0" fontId="15" fillId="0" borderId="12" xfId="268" applyFont="1" applyBorder="1" applyAlignment="1">
      <alignment horizontal="center"/>
    </xf>
    <xf numFmtId="0" fontId="14" fillId="0" borderId="0" xfId="268" applyFont="1"/>
    <xf numFmtId="190" fontId="14" fillId="0" borderId="0" xfId="268" applyNumberFormat="1" applyFont="1" applyAlignment="1" applyProtection="1">
      <alignment horizontal="right" vertical="center"/>
      <protection locked="0"/>
    </xf>
    <xf numFmtId="204" fontId="15" fillId="26" borderId="0" xfId="268" applyNumberFormat="1" applyFont="1" applyFill="1" applyAlignment="1" applyProtection="1">
      <alignment horizontal="right" vertical="center"/>
      <protection locked="0"/>
    </xf>
    <xf numFmtId="190" fontId="15" fillId="0" borderId="0" xfId="268" applyNumberFormat="1" applyFont="1" applyAlignment="1" applyProtection="1">
      <alignment horizontal="right" vertical="center"/>
      <protection locked="0"/>
    </xf>
    <xf numFmtId="0" fontId="6" fillId="0" borderId="0" xfId="268" applyFont="1"/>
    <xf numFmtId="0" fontId="14" fillId="33" borderId="0" xfId="268" applyFont="1" applyFill="1" applyAlignment="1">
      <alignment horizontal="right" wrapText="1"/>
    </xf>
    <xf numFmtId="0" fontId="101" fillId="0" borderId="0" xfId="268" applyFont="1"/>
    <xf numFmtId="0" fontId="100" fillId="32" borderId="0" xfId="268" applyFont="1" applyFill="1" applyAlignment="1">
      <alignment horizontal="right" wrapText="1"/>
    </xf>
    <xf numFmtId="0" fontId="6" fillId="0" borderId="0" xfId="268" applyFont="1" applyAlignment="1">
      <alignment horizontal="center" vertical="center"/>
    </xf>
    <xf numFmtId="0" fontId="6" fillId="0" borderId="0" xfId="227" applyFont="1" applyAlignment="1">
      <alignment horizontal="center" vertical="center"/>
    </xf>
    <xf numFmtId="0" fontId="6" fillId="0" borderId="0" xfId="268" applyFont="1" applyAlignment="1">
      <alignment horizontal="center"/>
    </xf>
    <xf numFmtId="0" fontId="6" fillId="0" borderId="0" xfId="268" applyFont="1" applyAlignment="1">
      <alignment vertical="center"/>
    </xf>
    <xf numFmtId="0" fontId="6" fillId="0" borderId="10" xfId="215" applyFont="1" applyBorder="1" applyAlignment="1">
      <alignment horizontal="center" vertical="center"/>
    </xf>
    <xf numFmtId="0" fontId="6" fillId="0" borderId="12" xfId="215" applyFont="1" applyBorder="1" applyAlignment="1">
      <alignment horizontal="center" vertical="center"/>
    </xf>
    <xf numFmtId="3" fontId="19" fillId="0" borderId="0" xfId="215" quotePrefix="1" applyNumberFormat="1" applyFont="1" applyAlignment="1" applyProtection="1">
      <alignment horizontal="center" vertical="center"/>
      <protection locked="0"/>
    </xf>
    <xf numFmtId="0" fontId="19" fillId="0" borderId="0" xfId="215" applyFont="1" applyAlignment="1" applyProtection="1">
      <alignment horizontal="center" vertical="center"/>
      <protection locked="0"/>
    </xf>
    <xf numFmtId="3" fontId="19" fillId="0" borderId="0" xfId="215" applyNumberFormat="1" applyFont="1" applyAlignment="1" applyProtection="1">
      <alignment horizontal="center" vertical="center"/>
      <protection locked="0"/>
    </xf>
    <xf numFmtId="0" fontId="12" fillId="0" borderId="0" xfId="268" applyFont="1" applyAlignment="1">
      <alignment horizontal="left"/>
    </xf>
    <xf numFmtId="0" fontId="6" fillId="25" borderId="12" xfId="268" applyFont="1" applyFill="1" applyBorder="1" applyProtection="1">
      <protection locked="0"/>
    </xf>
    <xf numFmtId="0" fontId="6" fillId="25" borderId="12" xfId="268" applyFont="1" applyFill="1" applyBorder="1" applyAlignment="1" applyProtection="1">
      <alignment horizontal="centerContinuous"/>
      <protection locked="0"/>
    </xf>
    <xf numFmtId="0" fontId="9" fillId="25" borderId="12" xfId="268" applyFont="1" applyFill="1" applyBorder="1" applyProtection="1">
      <protection locked="0"/>
    </xf>
    <xf numFmtId="0" fontId="9" fillId="25" borderId="12" xfId="268" applyFont="1" applyFill="1" applyBorder="1" applyAlignment="1" applyProtection="1">
      <alignment horizontal="right"/>
      <protection locked="0"/>
    </xf>
    <xf numFmtId="0" fontId="6" fillId="25" borderId="0" xfId="268" applyFont="1" applyFill="1" applyProtection="1">
      <protection locked="0"/>
    </xf>
    <xf numFmtId="0" fontId="9" fillId="25" borderId="0" xfId="268" applyFont="1" applyFill="1" applyProtection="1">
      <protection locked="0"/>
    </xf>
    <xf numFmtId="0" fontId="6" fillId="25" borderId="0" xfId="268" applyFont="1" applyFill="1" applyAlignment="1" applyProtection="1">
      <alignment horizontal="centerContinuous"/>
      <protection locked="0"/>
    </xf>
    <xf numFmtId="0" fontId="6" fillId="25" borderId="0" xfId="268" applyFont="1" applyFill="1" applyAlignment="1" applyProtection="1">
      <alignment horizontal="left"/>
      <protection locked="0"/>
    </xf>
    <xf numFmtId="0" fontId="6" fillId="25" borderId="10" xfId="268" applyFont="1" applyFill="1" applyBorder="1" applyProtection="1">
      <protection locked="0"/>
    </xf>
    <xf numFmtId="0" fontId="6" fillId="25" borderId="10" xfId="268" applyFont="1" applyFill="1" applyBorder="1" applyAlignment="1" applyProtection="1">
      <alignment horizontal="centerContinuous"/>
      <protection locked="0"/>
    </xf>
    <xf numFmtId="0" fontId="15" fillId="25" borderId="0" xfId="268" applyFont="1" applyFill="1" applyProtection="1">
      <protection locked="0"/>
    </xf>
    <xf numFmtId="0" fontId="15" fillId="25" borderId="10" xfId="268" applyFont="1" applyFill="1" applyBorder="1" applyAlignment="1" applyProtection="1">
      <alignment horizontal="right"/>
      <protection locked="0"/>
    </xf>
    <xf numFmtId="0" fontId="6" fillId="0" borderId="0" xfId="268" applyFont="1" applyProtection="1">
      <protection locked="0"/>
    </xf>
    <xf numFmtId="0" fontId="6" fillId="0" borderId="0" xfId="268" applyFont="1" applyAlignment="1" applyProtection="1">
      <alignment horizontal="centerContinuous"/>
      <protection locked="0"/>
    </xf>
    <xf numFmtId="0" fontId="9" fillId="0" borderId="12" xfId="268" applyFont="1" applyBorder="1" applyProtection="1">
      <protection locked="0"/>
    </xf>
    <xf numFmtId="0" fontId="6" fillId="0" borderId="0" xfId="268" applyFont="1" applyAlignment="1" applyProtection="1">
      <alignment horizontal="right"/>
      <protection locked="0"/>
    </xf>
    <xf numFmtId="0" fontId="9" fillId="26" borderId="0" xfId="268" applyFont="1" applyFill="1" applyAlignment="1" applyProtection="1">
      <alignment horizontal="left"/>
      <protection locked="0"/>
    </xf>
    <xf numFmtId="0" fontId="6" fillId="26" borderId="0" xfId="268" applyFont="1" applyFill="1" applyProtection="1">
      <protection locked="0"/>
    </xf>
    <xf numFmtId="190" fontId="6" fillId="0" borderId="0" xfId="268" applyNumberFormat="1" applyFont="1" applyProtection="1">
      <protection locked="0"/>
    </xf>
    <xf numFmtId="190" fontId="6" fillId="26" borderId="0" xfId="268" applyNumberFormat="1" applyFont="1" applyFill="1" applyProtection="1">
      <protection locked="0"/>
    </xf>
    <xf numFmtId="190" fontId="6" fillId="0" borderId="0" xfId="268" applyNumberFormat="1" applyFont="1" applyAlignment="1" applyProtection="1">
      <alignment horizontal="right"/>
      <protection locked="0"/>
    </xf>
    <xf numFmtId="198" fontId="6" fillId="26" borderId="0" xfId="268" applyNumberFormat="1" applyFont="1" applyFill="1" applyProtection="1">
      <protection locked="0"/>
    </xf>
    <xf numFmtId="0" fontId="9" fillId="0" borderId="0" xfId="268" applyFont="1" applyAlignment="1" applyProtection="1">
      <alignment horizontal="left"/>
      <protection locked="0"/>
    </xf>
    <xf numFmtId="0" fontId="9" fillId="0" borderId="0" xfId="268" applyFont="1" applyProtection="1">
      <protection locked="0"/>
    </xf>
    <xf numFmtId="0" fontId="9" fillId="0" borderId="10" xfId="268" applyFont="1" applyBorder="1" applyAlignment="1" applyProtection="1">
      <alignment horizontal="center"/>
      <protection locked="0"/>
    </xf>
    <xf numFmtId="0" fontId="6" fillId="0" borderId="0" xfId="268" applyFont="1" applyAlignment="1" applyProtection="1">
      <alignment horizontal="left"/>
      <protection locked="0"/>
    </xf>
    <xf numFmtId="0" fontId="19" fillId="0" borderId="0" xfId="268" applyFont="1" applyAlignment="1" applyProtection="1">
      <alignment horizontal="left" vertical="center"/>
      <protection locked="0"/>
    </xf>
    <xf numFmtId="189" fontId="33" fillId="0" borderId="0" xfId="268" applyNumberFormat="1" applyFont="1" applyAlignment="1" applyProtection="1">
      <alignment horizontal="left" vertical="center"/>
      <protection locked="0"/>
    </xf>
    <xf numFmtId="0" fontId="12" fillId="0" borderId="0" xfId="268" applyFont="1" applyAlignment="1" applyProtection="1">
      <alignment horizontal="left"/>
      <protection locked="0"/>
    </xf>
    <xf numFmtId="0" fontId="19" fillId="0" borderId="0" xfId="268" applyFont="1" applyAlignment="1" applyProtection="1">
      <alignment horizontal="left"/>
      <protection locked="0"/>
    </xf>
    <xf numFmtId="189" fontId="2" fillId="0" borderId="0" xfId="268" applyNumberFormat="1" applyAlignment="1" applyProtection="1">
      <alignment horizontal="left"/>
      <protection locked="0"/>
    </xf>
    <xf numFmtId="198" fontId="19" fillId="0" borderId="0" xfId="268" applyNumberFormat="1" applyFont="1" applyAlignment="1" applyProtection="1">
      <alignment horizontal="left" vertical="center"/>
      <protection locked="0"/>
    </xf>
    <xf numFmtId="0" fontId="6" fillId="29" borderId="0" xfId="268" applyFont="1" applyFill="1" applyProtection="1">
      <protection locked="0"/>
    </xf>
    <xf numFmtId="17" fontId="14" fillId="25" borderId="0" xfId="221" applyNumberFormat="1" applyFont="1" applyFill="1" applyAlignment="1" applyProtection="1">
      <alignment horizontal="center"/>
      <protection locked="0"/>
    </xf>
    <xf numFmtId="17" fontId="41" fillId="25" borderId="0" xfId="215" applyNumberFormat="1" applyFont="1" applyFill="1" applyAlignment="1">
      <alignment horizontal="center"/>
    </xf>
    <xf numFmtId="205" fontId="14" fillId="25" borderId="0" xfId="0" applyNumberFormat="1" applyFont="1" applyFill="1" applyAlignment="1" applyProtection="1">
      <alignment horizontal="center"/>
      <protection locked="0"/>
    </xf>
    <xf numFmtId="0" fontId="6" fillId="25" borderId="0" xfId="230" applyFont="1" applyFill="1" applyAlignment="1" applyProtection="1">
      <alignment horizontal="right"/>
      <protection locked="0"/>
    </xf>
    <xf numFmtId="4" fontId="19" fillId="0" borderId="0" xfId="241" quotePrefix="1" applyNumberFormat="1" applyFont="1" applyAlignment="1" applyProtection="1">
      <alignment horizontal="left" vertical="center"/>
      <protection locked="0"/>
    </xf>
    <xf numFmtId="4" fontId="19" fillId="0" borderId="0" xfId="241" applyNumberFormat="1" applyFont="1" applyAlignment="1" applyProtection="1">
      <alignment horizontal="left" vertical="center"/>
      <protection locked="0"/>
    </xf>
    <xf numFmtId="3" fontId="19" fillId="0" borderId="0" xfId="241" applyNumberFormat="1" applyFont="1" applyAlignment="1" applyProtection="1">
      <alignment horizontal="left" vertical="center"/>
      <protection locked="0"/>
    </xf>
    <xf numFmtId="3" fontId="6" fillId="26" borderId="0" xfId="241" applyNumberFormat="1" applyFont="1" applyFill="1" applyAlignment="1" applyProtection="1">
      <alignment horizontal="center"/>
      <protection locked="0"/>
    </xf>
    <xf numFmtId="3" fontId="14" fillId="26" borderId="0" xfId="241" applyNumberFormat="1" applyFont="1" applyFill="1" applyAlignment="1" applyProtection="1">
      <alignment horizontal="center"/>
      <protection locked="0"/>
    </xf>
    <xf numFmtId="3" fontId="15" fillId="26" borderId="0" xfId="241" applyNumberFormat="1" applyFont="1" applyFill="1" applyAlignment="1" applyProtection="1">
      <alignment horizontal="center"/>
      <protection locked="0"/>
    </xf>
    <xf numFmtId="3" fontId="14" fillId="26" borderId="0" xfId="241" applyNumberFormat="1" applyFont="1" applyFill="1" applyAlignment="1" applyProtection="1">
      <alignment horizontal="right"/>
      <protection locked="0"/>
    </xf>
    <xf numFmtId="3" fontId="15" fillId="26" borderId="0" xfId="241" applyNumberFormat="1" applyFont="1" applyFill="1" applyAlignment="1" applyProtection="1">
      <alignment horizontal="right"/>
      <protection locked="0"/>
    </xf>
    <xf numFmtId="3" fontId="14" fillId="26" borderId="0" xfId="241" applyNumberFormat="1" applyFont="1" applyFill="1" applyAlignment="1" applyProtection="1">
      <alignment horizontal="center" vertical="top"/>
      <protection locked="0"/>
    </xf>
    <xf numFmtId="3" fontId="15" fillId="26" borderId="0" xfId="241" applyNumberFormat="1" applyFont="1" applyFill="1" applyAlignment="1" applyProtection="1">
      <alignment horizontal="center" vertical="top"/>
      <protection locked="0"/>
    </xf>
    <xf numFmtId="3" fontId="15" fillId="0" borderId="0" xfId="241" applyNumberFormat="1" applyFont="1" applyAlignment="1" applyProtection="1">
      <alignment horizontal="center"/>
      <protection locked="0"/>
    </xf>
    <xf numFmtId="3" fontId="6" fillId="0" borderId="0" xfId="241" applyNumberFormat="1" applyFont="1" applyAlignment="1" applyProtection="1">
      <alignment horizontal="center"/>
      <protection locked="0"/>
    </xf>
    <xf numFmtId="3" fontId="14" fillId="0" borderId="0" xfId="241" applyNumberFormat="1" applyFont="1" applyAlignment="1" applyProtection="1">
      <alignment horizontal="center"/>
      <protection locked="0"/>
    </xf>
    <xf numFmtId="3" fontId="14" fillId="0" borderId="0" xfId="241" applyNumberFormat="1" applyFont="1" applyAlignment="1" applyProtection="1">
      <alignment horizontal="center" vertical="center"/>
      <protection locked="0"/>
    </xf>
    <xf numFmtId="3" fontId="14" fillId="26" borderId="0" xfId="241" applyNumberFormat="1" applyFont="1" applyFill="1" applyAlignment="1" applyProtection="1">
      <alignment horizontal="right" vertical="top"/>
      <protection locked="0"/>
    </xf>
    <xf numFmtId="3" fontId="6" fillId="26" borderId="0" xfId="241" applyNumberFormat="1" applyFont="1" applyFill="1" applyAlignment="1" applyProtection="1">
      <alignment horizontal="right" vertical="top"/>
      <protection locked="0"/>
    </xf>
    <xf numFmtId="3" fontId="15" fillId="26" borderId="0" xfId="241" applyNumberFormat="1" applyFont="1" applyFill="1" applyAlignment="1" applyProtection="1">
      <alignment horizontal="right" vertical="top"/>
      <protection locked="0"/>
    </xf>
    <xf numFmtId="3" fontId="15" fillId="0" borderId="0" xfId="241" applyNumberFormat="1" applyFont="1" applyAlignment="1" applyProtection="1">
      <alignment horizontal="right"/>
      <protection locked="0"/>
    </xf>
    <xf numFmtId="3" fontId="14" fillId="0" borderId="0" xfId="241" applyNumberFormat="1" applyFont="1" applyAlignment="1" applyProtection="1">
      <alignment horizontal="right"/>
      <protection locked="0"/>
    </xf>
    <xf numFmtId="0" fontId="108" fillId="34" borderId="13" xfId="0" applyFont="1" applyFill="1" applyBorder="1" applyAlignment="1">
      <alignment readingOrder="1"/>
    </xf>
    <xf numFmtId="0" fontId="116" fillId="34" borderId="13" xfId="0" applyFont="1" applyFill="1" applyBorder="1"/>
    <xf numFmtId="0" fontId="116" fillId="0" borderId="0" xfId="0" applyFont="1"/>
    <xf numFmtId="0" fontId="107" fillId="32" borderId="0" xfId="0" applyFont="1" applyFill="1" applyAlignment="1">
      <alignment wrapText="1" readingOrder="1"/>
    </xf>
    <xf numFmtId="0" fontId="107" fillId="0" borderId="0" xfId="0" applyFont="1" applyAlignment="1">
      <alignment wrapText="1" readingOrder="1"/>
    </xf>
    <xf numFmtId="0" fontId="108" fillId="32" borderId="0" xfId="0" applyFont="1" applyFill="1" applyAlignment="1">
      <alignment wrapText="1" readingOrder="1"/>
    </xf>
    <xf numFmtId="0" fontId="108" fillId="0" borderId="0" xfId="0" applyFont="1" applyAlignment="1">
      <alignment wrapText="1" readingOrder="1"/>
    </xf>
    <xf numFmtId="0" fontId="108" fillId="0" borderId="13" xfId="0" applyFont="1" applyBorder="1" applyAlignment="1">
      <alignment wrapText="1" readingOrder="1"/>
    </xf>
    <xf numFmtId="0" fontId="116" fillId="34" borderId="0" xfId="0" applyFont="1" applyFill="1"/>
    <xf numFmtId="37" fontId="33" fillId="26" borderId="0" xfId="215" applyNumberFormat="1" applyFont="1" applyFill="1" applyAlignment="1" applyProtection="1">
      <alignment horizontal="right"/>
      <protection locked="0"/>
    </xf>
    <xf numFmtId="200" fontId="33" fillId="26" borderId="0" xfId="215" applyNumberFormat="1" applyFont="1" applyFill="1" applyAlignment="1" applyProtection="1">
      <alignment horizontal="right"/>
      <protection locked="0"/>
    </xf>
    <xf numFmtId="3" fontId="9" fillId="26" borderId="0" xfId="241" applyNumberFormat="1" applyFont="1" applyFill="1" applyAlignment="1" applyProtection="1">
      <alignment horizontal="right" vertical="top"/>
      <protection locked="0"/>
    </xf>
    <xf numFmtId="0" fontId="6" fillId="25" borderId="10" xfId="241" applyFont="1" applyFill="1" applyBorder="1" applyProtection="1">
      <protection locked="0"/>
    </xf>
    <xf numFmtId="3" fontId="9" fillId="0" borderId="0" xfId="241" applyNumberFormat="1" applyFont="1" applyAlignment="1" applyProtection="1">
      <alignment horizontal="right"/>
      <protection locked="0"/>
    </xf>
    <xf numFmtId="3" fontId="9" fillId="0" borderId="0" xfId="241" applyNumberFormat="1" applyFont="1" applyAlignment="1" applyProtection="1">
      <alignment horizontal="right" vertical="center"/>
      <protection locked="0"/>
    </xf>
    <xf numFmtId="0" fontId="2" fillId="35" borderId="11" xfId="245" applyFont="1" applyFill="1" applyBorder="1" applyAlignment="1">
      <alignment horizontal="right" vertical="center"/>
    </xf>
    <xf numFmtId="0" fontId="118" fillId="34" borderId="14" xfId="0" applyFont="1" applyFill="1" applyBorder="1" applyAlignment="1">
      <alignment horizontal="center" readingOrder="1"/>
    </xf>
    <xf numFmtId="0" fontId="118" fillId="34" borderId="0" xfId="0" applyFont="1" applyFill="1" applyAlignment="1">
      <alignment horizontal="center" readingOrder="1"/>
    </xf>
    <xf numFmtId="0" fontId="108" fillId="34" borderId="14" xfId="0" applyFont="1" applyFill="1" applyBorder="1" applyAlignment="1">
      <alignment horizontal="center" readingOrder="1"/>
    </xf>
    <xf numFmtId="189" fontId="109" fillId="32" borderId="0" xfId="0" applyNumberFormat="1" applyFont="1" applyFill="1" applyAlignment="1">
      <alignment wrapText="1"/>
    </xf>
    <xf numFmtId="189" fontId="109" fillId="32" borderId="0" xfId="0" applyNumberFormat="1" applyFont="1" applyFill="1" applyAlignment="1">
      <alignment horizontal="right" wrapText="1"/>
    </xf>
    <xf numFmtId="189" fontId="109" fillId="0" borderId="0" xfId="0" applyNumberFormat="1" applyFont="1" applyAlignment="1">
      <alignment wrapText="1"/>
    </xf>
    <xf numFmtId="189" fontId="109" fillId="0" borderId="0" xfId="0" applyNumberFormat="1" applyFont="1" applyAlignment="1">
      <alignment horizontal="right" wrapText="1"/>
    </xf>
    <xf numFmtId="189" fontId="109" fillId="0" borderId="13" xfId="0" applyNumberFormat="1" applyFont="1" applyBorder="1" applyAlignment="1">
      <alignment wrapText="1"/>
    </xf>
    <xf numFmtId="189" fontId="109" fillId="0" borderId="13" xfId="0" applyNumberFormat="1" applyFont="1" applyBorder="1" applyAlignment="1">
      <alignment horizontal="right" wrapText="1"/>
    </xf>
    <xf numFmtId="0" fontId="29" fillId="0" borderId="0" xfId="268" applyFont="1"/>
    <xf numFmtId="189" fontId="29" fillId="0" borderId="0" xfId="268" applyNumberFormat="1" applyFont="1"/>
    <xf numFmtId="0" fontId="29" fillId="0" borderId="0" xfId="268" applyFont="1" applyAlignment="1">
      <alignment horizontal="right"/>
    </xf>
    <xf numFmtId="2" fontId="29" fillId="0" borderId="0" xfId="268" applyNumberFormat="1" applyFont="1"/>
    <xf numFmtId="0" fontId="49" fillId="2" borderId="0" xfId="268" applyFont="1" applyFill="1" applyAlignment="1">
      <alignment horizontal="centerContinuous"/>
    </xf>
    <xf numFmtId="0" fontId="38" fillId="2" borderId="0" xfId="268" applyFont="1" applyFill="1" applyAlignment="1">
      <alignment horizontal="centerContinuous"/>
    </xf>
    <xf numFmtId="0" fontId="29" fillId="2" borderId="0" xfId="268" applyFont="1" applyFill="1"/>
    <xf numFmtId="0" fontId="119" fillId="2" borderId="0" xfId="268" applyFont="1" applyFill="1" applyAlignment="1">
      <alignment horizontal="centerContinuous"/>
    </xf>
    <xf numFmtId="0" fontId="2" fillId="0" borderId="0" xfId="268"/>
    <xf numFmtId="189" fontId="2" fillId="0" borderId="0" xfId="268" applyNumberFormat="1"/>
    <xf numFmtId="0" fontId="37" fillId="0" borderId="0" xfId="268" applyFont="1" applyAlignment="1">
      <alignment horizontal="centerContinuous"/>
    </xf>
    <xf numFmtId="0" fontId="20" fillId="0" borderId="0" xfId="268" applyFont="1"/>
    <xf numFmtId="0" fontId="51" fillId="0" borderId="0" xfId="268" applyFont="1"/>
    <xf numFmtId="2" fontId="2" fillId="0" borderId="0" xfId="268" applyNumberFormat="1"/>
    <xf numFmtId="0" fontId="50" fillId="0" borderId="0" xfId="268" applyFont="1"/>
    <xf numFmtId="0" fontId="20" fillId="0" borderId="0" xfId="268" applyFont="1" applyAlignment="1">
      <alignment horizontal="right"/>
    </xf>
    <xf numFmtId="189" fontId="20" fillId="0" borderId="0" xfId="268" applyNumberFormat="1" applyFont="1" applyAlignment="1">
      <alignment horizontal="right"/>
    </xf>
    <xf numFmtId="0" fontId="2" fillId="0" borderId="0" xfId="268" applyAlignment="1">
      <alignment horizontal="right"/>
    </xf>
    <xf numFmtId="2" fontId="20" fillId="0" borderId="0" xfId="268" applyNumberFormat="1" applyFont="1"/>
    <xf numFmtId="189" fontId="20" fillId="0" borderId="0" xfId="268" applyNumberFormat="1" applyFont="1"/>
    <xf numFmtId="190" fontId="14" fillId="27" borderId="0" xfId="269" applyNumberFormat="1" applyFont="1" applyFill="1" applyAlignment="1" applyProtection="1">
      <alignment horizontal="right"/>
      <protection locked="0"/>
    </xf>
    <xf numFmtId="190" fontId="29" fillId="0" borderId="0" xfId="82" applyNumberFormat="1" applyFont="1"/>
    <xf numFmtId="0" fontId="2" fillId="36" borderId="0" xfId="268" applyFill="1" applyAlignment="1">
      <alignment horizontal="right"/>
    </xf>
    <xf numFmtId="0" fontId="20" fillId="36" borderId="0" xfId="268" applyFont="1" applyFill="1" applyAlignment="1">
      <alignment horizontal="right"/>
    </xf>
    <xf numFmtId="0" fontId="9" fillId="25" borderId="12" xfId="231" applyFont="1" applyFill="1" applyBorder="1" applyAlignment="1" applyProtection="1">
      <alignment horizontal="right"/>
      <protection locked="0"/>
    </xf>
    <xf numFmtId="0" fontId="9" fillId="25" borderId="0" xfId="231" applyFont="1" applyFill="1" applyAlignment="1" applyProtection="1">
      <alignment horizontal="right"/>
      <protection locked="0"/>
    </xf>
    <xf numFmtId="0" fontId="6" fillId="0" borderId="12" xfId="0" applyFont="1" applyBorder="1" applyAlignment="1" applyProtection="1">
      <alignment horizontal="right"/>
      <protection locked="0"/>
    </xf>
    <xf numFmtId="189" fontId="9" fillId="26" borderId="0" xfId="231" applyNumberFormat="1" applyFont="1" applyFill="1" applyAlignment="1" applyProtection="1">
      <alignment horizontal="right"/>
      <protection locked="0"/>
    </xf>
    <xf numFmtId="189" fontId="9" fillId="0" borderId="0" xfId="231" applyNumberFormat="1" applyFont="1" applyAlignment="1" applyProtection="1">
      <alignment horizontal="right"/>
      <protection locked="0"/>
    </xf>
    <xf numFmtId="189" fontId="6" fillId="0" borderId="0" xfId="231" applyNumberFormat="1" applyFont="1" applyAlignment="1" applyProtection="1">
      <alignment horizontal="right"/>
      <protection locked="0"/>
    </xf>
    <xf numFmtId="189" fontId="6" fillId="26" borderId="0" xfId="231" applyNumberFormat="1" applyFont="1" applyFill="1" applyAlignment="1" applyProtection="1">
      <alignment horizontal="right"/>
      <protection locked="0"/>
    </xf>
    <xf numFmtId="189" fontId="6" fillId="0" borderId="0" xfId="231" applyNumberFormat="1" applyFont="1" applyAlignment="1">
      <alignment horizontal="center"/>
    </xf>
    <xf numFmtId="0" fontId="6" fillId="0" borderId="12" xfId="0" applyFont="1" applyBorder="1" applyAlignment="1" applyProtection="1">
      <alignment horizontal="center"/>
      <protection locked="0"/>
    </xf>
    <xf numFmtId="189" fontId="6" fillId="26" borderId="0" xfId="231" applyNumberFormat="1" applyFont="1" applyFill="1" applyAlignment="1" applyProtection="1">
      <alignment horizontal="center"/>
      <protection locked="0"/>
    </xf>
    <xf numFmtId="189" fontId="9" fillId="0" borderId="0" xfId="231" applyNumberFormat="1" applyFont="1" applyProtection="1">
      <protection locked="0"/>
    </xf>
    <xf numFmtId="189" fontId="6" fillId="26" borderId="0" xfId="231" applyNumberFormat="1" applyFont="1" applyFill="1" applyProtection="1">
      <protection locked="0"/>
    </xf>
    <xf numFmtId="189" fontId="6" fillId="0" borderId="0" xfId="231" applyNumberFormat="1" applyFont="1" applyProtection="1">
      <protection locked="0"/>
    </xf>
    <xf numFmtId="189" fontId="6" fillId="0" borderId="10" xfId="231" applyNumberFormat="1" applyFont="1" applyBorder="1" applyAlignment="1">
      <alignment horizontal="center"/>
    </xf>
    <xf numFmtId="189" fontId="6" fillId="0" borderId="0" xfId="220" applyNumberFormat="1" applyFont="1" applyProtection="1">
      <protection locked="0"/>
    </xf>
    <xf numFmtId="189" fontId="6" fillId="26" borderId="0" xfId="220" applyNumberFormat="1" applyFont="1" applyFill="1" applyProtection="1">
      <protection locked="0"/>
    </xf>
    <xf numFmtId="2" fontId="9" fillId="26" borderId="0" xfId="220" applyNumberFormat="1" applyFont="1" applyFill="1" applyProtection="1">
      <protection locked="0"/>
    </xf>
    <xf numFmtId="0" fontId="100" fillId="25" borderId="0" xfId="231" applyFont="1" applyFill="1" applyAlignment="1" applyProtection="1">
      <alignment horizontal="right"/>
      <protection locked="0"/>
    </xf>
    <xf numFmtId="0" fontId="100" fillId="25" borderId="0" xfId="241" applyFont="1" applyFill="1" applyAlignment="1" applyProtection="1">
      <alignment horizontal="right"/>
      <protection locked="0"/>
    </xf>
    <xf numFmtId="0" fontId="121" fillId="0" borderId="0" xfId="268" applyFont="1"/>
    <xf numFmtId="2" fontId="122" fillId="0" borderId="0" xfId="268" applyNumberFormat="1" applyFont="1"/>
    <xf numFmtId="0" fontId="122" fillId="0" borderId="0" xfId="268" applyFont="1"/>
    <xf numFmtId="2" fontId="121" fillId="0" borderId="0" xfId="268" applyNumberFormat="1" applyFont="1"/>
    <xf numFmtId="0" fontId="14" fillId="25" borderId="0" xfId="241" applyFont="1" applyFill="1" applyAlignment="1" applyProtection="1">
      <alignment horizontal="right"/>
      <protection locked="0"/>
    </xf>
    <xf numFmtId="0" fontId="14" fillId="25" borderId="10" xfId="0" applyFont="1" applyFill="1" applyBorder="1" applyAlignment="1" applyProtection="1">
      <alignment horizontal="center"/>
      <protection locked="0"/>
    </xf>
    <xf numFmtId="0" fontId="111" fillId="0" borderId="0" xfId="266"/>
    <xf numFmtId="200" fontId="14" fillId="26" borderId="0" xfId="215" applyNumberFormat="1" applyFont="1" applyFill="1" applyAlignment="1" applyProtection="1">
      <alignment horizontal="right"/>
      <protection locked="0"/>
    </xf>
    <xf numFmtId="200" fontId="9" fillId="26" borderId="0" xfId="215" applyNumberFormat="1" applyFont="1" applyFill="1" applyAlignment="1" applyProtection="1">
      <alignment horizontal="right"/>
      <protection locked="0"/>
    </xf>
    <xf numFmtId="190" fontId="9" fillId="0" borderId="0" xfId="215" applyNumberFormat="1" applyFont="1" applyAlignment="1" applyProtection="1">
      <alignment horizontal="right"/>
      <protection locked="0"/>
    </xf>
    <xf numFmtId="190" fontId="9" fillId="26" borderId="0" xfId="215" applyNumberFormat="1" applyFont="1" applyFill="1" applyAlignment="1" applyProtection="1">
      <alignment horizontal="right"/>
      <protection locked="0"/>
    </xf>
    <xf numFmtId="190" fontId="123" fillId="0" borderId="0" xfId="82" applyNumberFormat="1" applyFont="1"/>
    <xf numFmtId="0" fontId="123" fillId="0" borderId="0" xfId="268" applyFont="1" applyAlignment="1">
      <alignment horizontal="right"/>
    </xf>
    <xf numFmtId="0" fontId="123" fillId="0" borderId="0" xfId="268" applyFont="1"/>
    <xf numFmtId="189" fontId="123" fillId="0" borderId="0" xfId="268" applyNumberFormat="1" applyFont="1"/>
    <xf numFmtId="0" fontId="124" fillId="0" borderId="0" xfId="268" applyFont="1"/>
    <xf numFmtId="2" fontId="124" fillId="0" borderId="0" xfId="268" applyNumberFormat="1" applyFont="1"/>
    <xf numFmtId="0" fontId="101" fillId="33" borderId="0" xfId="268" applyFont="1" applyFill="1" applyAlignment="1">
      <alignment horizontal="right" wrapText="1"/>
    </xf>
    <xf numFmtId="15" fontId="21" fillId="0" borderId="0" xfId="230" applyNumberFormat="1" applyFont="1" applyAlignment="1" applyProtection="1">
      <alignment horizontal="center"/>
      <protection locked="0"/>
    </xf>
    <xf numFmtId="0" fontId="100" fillId="25" borderId="0" xfId="230" applyFont="1" applyFill="1" applyAlignment="1" applyProtection="1">
      <alignment horizontal="right"/>
      <protection locked="0"/>
    </xf>
    <xf numFmtId="0" fontId="102" fillId="25" borderId="0" xfId="230" applyFont="1" applyFill="1" applyAlignment="1" applyProtection="1">
      <alignment horizontal="right"/>
      <protection locked="0"/>
    </xf>
    <xf numFmtId="190" fontId="125" fillId="0" borderId="0" xfId="82" applyNumberFormat="1" applyFont="1"/>
    <xf numFmtId="0" fontId="125" fillId="0" borderId="0" xfId="213" applyFont="1"/>
    <xf numFmtId="0" fontId="125" fillId="0" borderId="0" xfId="213" applyFont="1" applyAlignment="1">
      <alignment horizontal="right"/>
    </xf>
    <xf numFmtId="189" fontId="125" fillId="0" borderId="0" xfId="213" applyNumberFormat="1" applyFont="1"/>
    <xf numFmtId="0" fontId="125" fillId="0" borderId="0" xfId="268" applyFont="1" applyAlignment="1">
      <alignment horizontal="right"/>
    </xf>
    <xf numFmtId="0" fontId="125" fillId="0" borderId="0" xfId="268" applyFont="1"/>
    <xf numFmtId="189" fontId="125" fillId="0" borderId="0" xfId="268" applyNumberFormat="1" applyFont="1"/>
    <xf numFmtId="0" fontId="125" fillId="0" borderId="0" xfId="214" applyFont="1" applyAlignment="1">
      <alignment horizontal="right"/>
    </xf>
    <xf numFmtId="0" fontId="20" fillId="37" borderId="0" xfId="268" applyFont="1" applyFill="1" applyAlignment="1">
      <alignment horizontal="right"/>
    </xf>
    <xf numFmtId="0" fontId="126" fillId="0" borderId="0" xfId="268" applyFont="1"/>
    <xf numFmtId="0" fontId="127" fillId="0" borderId="0" xfId="268" applyFont="1"/>
    <xf numFmtId="189" fontId="127" fillId="0" borderId="0" xfId="268" applyNumberFormat="1" applyFont="1"/>
    <xf numFmtId="1" fontId="126" fillId="0" borderId="0" xfId="268" applyNumberFormat="1" applyFont="1"/>
    <xf numFmtId="0" fontId="128" fillId="0" borderId="0" xfId="214" applyFont="1"/>
    <xf numFmtId="0" fontId="128" fillId="0" borderId="0" xfId="268" applyFont="1"/>
    <xf numFmtId="1" fontId="128" fillId="0" borderId="0" xfId="268" applyNumberFormat="1" applyFont="1"/>
    <xf numFmtId="189" fontId="128" fillId="0" borderId="0" xfId="268" applyNumberFormat="1" applyFont="1"/>
    <xf numFmtId="0" fontId="29" fillId="37" borderId="0" xfId="214" applyFont="1" applyFill="1" applyAlignment="1">
      <alignment horizontal="right"/>
    </xf>
    <xf numFmtId="189" fontId="29" fillId="37" borderId="0" xfId="214" applyNumberFormat="1" applyFont="1" applyFill="1" applyAlignment="1">
      <alignment horizontal="right"/>
    </xf>
    <xf numFmtId="0" fontId="128" fillId="0" borderId="0" xfId="213" applyFont="1"/>
    <xf numFmtId="0" fontId="29" fillId="37" borderId="0" xfId="213" applyFill="1" applyAlignment="1">
      <alignment horizontal="right"/>
    </xf>
    <xf numFmtId="2" fontId="9" fillId="26" borderId="0" xfId="221" applyNumberFormat="1" applyFont="1" applyFill="1" applyAlignment="1" applyProtection="1">
      <alignment horizontal="right"/>
      <protection locked="0"/>
    </xf>
    <xf numFmtId="2" fontId="6" fillId="26" borderId="0" xfId="221" applyNumberFormat="1" applyFont="1" applyFill="1" applyAlignment="1" applyProtection="1">
      <alignment horizontal="right"/>
      <protection locked="0"/>
    </xf>
    <xf numFmtId="2" fontId="6" fillId="0" borderId="0" xfId="221" applyNumberFormat="1" applyFont="1" applyAlignment="1" applyProtection="1">
      <alignment horizontal="right"/>
      <protection locked="0"/>
    </xf>
    <xf numFmtId="189" fontId="9" fillId="0" borderId="0" xfId="221" applyNumberFormat="1" applyFont="1" applyAlignment="1" applyProtection="1">
      <alignment horizontal="right"/>
      <protection locked="0"/>
    </xf>
    <xf numFmtId="198" fontId="6" fillId="26" borderId="0" xfId="221" applyNumberFormat="1" applyFont="1" applyFill="1" applyAlignment="1" applyProtection="1">
      <alignment horizontal="right"/>
      <protection locked="0"/>
    </xf>
    <xf numFmtId="189" fontId="6" fillId="26" borderId="0" xfId="221" applyNumberFormat="1" applyFont="1" applyFill="1" applyAlignment="1" applyProtection="1">
      <alignment horizontal="right"/>
      <protection locked="0"/>
    </xf>
    <xf numFmtId="189" fontId="6" fillId="0" borderId="0" xfId="221" applyNumberFormat="1" applyFont="1" applyAlignment="1" applyProtection="1">
      <alignment horizontal="right"/>
      <protection locked="0"/>
    </xf>
    <xf numFmtId="189" fontId="9" fillId="26" borderId="0" xfId="221" applyNumberFormat="1" applyFont="1" applyFill="1" applyAlignment="1" applyProtection="1">
      <alignment horizontal="right"/>
      <protection locked="0"/>
    </xf>
    <xf numFmtId="201" fontId="6" fillId="0" borderId="0" xfId="221" applyNumberFormat="1" applyFont="1" applyAlignment="1" applyProtection="1">
      <alignment horizontal="right"/>
      <protection locked="0"/>
    </xf>
    <xf numFmtId="2" fontId="6" fillId="26" borderId="0" xfId="222" applyNumberFormat="1" applyFont="1" applyFill="1" applyAlignment="1" applyProtection="1">
      <alignment horizontal="right"/>
      <protection locked="0"/>
    </xf>
    <xf numFmtId="2" fontId="6" fillId="26" borderId="0" xfId="233" applyNumberFormat="1" applyFont="1" applyFill="1" applyAlignment="1" applyProtection="1">
      <alignment horizontal="right"/>
      <protection locked="0"/>
    </xf>
    <xf numFmtId="0" fontId="6" fillId="0" borderId="0" xfId="233" applyFont="1" applyAlignment="1" applyProtection="1">
      <alignment horizontal="right"/>
      <protection locked="0"/>
    </xf>
    <xf numFmtId="0" fontId="6" fillId="26" borderId="0" xfId="233" applyFont="1" applyFill="1" applyAlignment="1" applyProtection="1">
      <alignment horizontal="right"/>
      <protection locked="0"/>
    </xf>
    <xf numFmtId="2" fontId="6" fillId="0" borderId="0" xfId="222" applyNumberFormat="1" applyFont="1" applyAlignment="1" applyProtection="1">
      <alignment horizontal="right"/>
      <protection locked="0"/>
    </xf>
    <xf numFmtId="0" fontId="125" fillId="37" borderId="0" xfId="213" applyFont="1" applyFill="1" applyAlignment="1">
      <alignment horizontal="right"/>
    </xf>
    <xf numFmtId="0" fontId="129" fillId="0" borderId="0" xfId="213" applyFont="1"/>
    <xf numFmtId="0" fontId="129" fillId="0" borderId="0" xfId="268" applyFont="1"/>
    <xf numFmtId="189" fontId="125" fillId="37" borderId="0" xfId="214" applyNumberFormat="1" applyFont="1" applyFill="1" applyAlignment="1">
      <alignment horizontal="right"/>
    </xf>
    <xf numFmtId="2" fontId="7" fillId="0" borderId="0" xfId="268" applyNumberFormat="1" applyFont="1"/>
    <xf numFmtId="0" fontId="7" fillId="0" borderId="0" xfId="268" applyFont="1" applyAlignment="1">
      <alignment horizontal="right"/>
    </xf>
    <xf numFmtId="0" fontId="7" fillId="0" borderId="0" xfId="268" applyFont="1"/>
    <xf numFmtId="0" fontId="7" fillId="37" borderId="0" xfId="268" applyFont="1" applyFill="1" applyAlignment="1">
      <alignment horizontal="right"/>
    </xf>
    <xf numFmtId="0" fontId="130" fillId="0" borderId="0" xfId="268" applyFont="1"/>
    <xf numFmtId="4" fontId="6" fillId="26" borderId="0" xfId="241" applyNumberFormat="1" applyFont="1" applyFill="1" applyAlignment="1" applyProtection="1">
      <alignment horizontal="right" vertical="top"/>
      <protection locked="0"/>
    </xf>
    <xf numFmtId="3" fontId="6" fillId="26" borderId="0" xfId="241" applyNumberFormat="1" applyFont="1" applyFill="1" applyAlignment="1" applyProtection="1">
      <alignment horizontal="right" vertical="center"/>
      <protection locked="0"/>
    </xf>
    <xf numFmtId="198" fontId="6" fillId="0" borderId="0" xfId="241" quotePrefix="1" applyNumberFormat="1" applyFont="1" applyAlignment="1" applyProtection="1">
      <alignment horizontal="right" vertical="center"/>
      <protection locked="0"/>
    </xf>
    <xf numFmtId="2" fontId="125" fillId="0" borderId="0" xfId="268" applyNumberFormat="1" applyFont="1"/>
    <xf numFmtId="190" fontId="9" fillId="26" borderId="0" xfId="242" applyNumberFormat="1" applyFont="1" applyFill="1" applyAlignment="1">
      <alignment horizontal="right" vertical="center"/>
    </xf>
    <xf numFmtId="190" fontId="6" fillId="0" borderId="0" xfId="242" applyNumberFormat="1" applyFont="1" applyAlignment="1">
      <alignment horizontal="right" vertical="center"/>
    </xf>
    <xf numFmtId="204" fontId="6" fillId="26" borderId="0" xfId="242" applyNumberFormat="1" applyFont="1" applyFill="1" applyAlignment="1">
      <alignment horizontal="right" vertical="center"/>
    </xf>
    <xf numFmtId="190" fontId="9" fillId="0" borderId="0" xfId="242" applyNumberFormat="1" applyFont="1" applyAlignment="1">
      <alignment horizontal="right" vertical="center"/>
    </xf>
    <xf numFmtId="190" fontId="6" fillId="0" borderId="0" xfId="268" applyNumberFormat="1" applyFont="1" applyAlignment="1" applyProtection="1">
      <alignment horizontal="right" vertical="center"/>
      <protection locked="0"/>
    </xf>
    <xf numFmtId="204" fontId="6" fillId="26" borderId="0" xfId="268" applyNumberFormat="1" applyFont="1" applyFill="1" applyAlignment="1" applyProtection="1">
      <alignment horizontal="right" vertical="center"/>
      <protection locked="0"/>
    </xf>
    <xf numFmtId="190" fontId="9" fillId="0" borderId="0" xfId="268" applyNumberFormat="1" applyFont="1" applyAlignment="1" applyProtection="1">
      <alignment horizontal="right" vertical="center"/>
      <protection locked="0"/>
    </xf>
    <xf numFmtId="0" fontId="9" fillId="0" borderId="0" xfId="215" applyFont="1" applyAlignment="1" applyProtection="1">
      <alignment horizontal="right"/>
      <protection locked="0"/>
    </xf>
    <xf numFmtId="197" fontId="6" fillId="0" borderId="0" xfId="267" applyNumberFormat="1" applyFont="1"/>
    <xf numFmtId="197" fontId="6" fillId="28" borderId="0" xfId="267" applyNumberFormat="1" applyFont="1" applyFill="1"/>
    <xf numFmtId="0" fontId="131" fillId="32" borderId="0" xfId="268" applyFont="1" applyFill="1" applyAlignment="1">
      <alignment horizontal="right" wrapText="1"/>
    </xf>
    <xf numFmtId="0" fontId="9" fillId="33" borderId="0" xfId="268" applyFont="1" applyFill="1" applyAlignment="1">
      <alignment horizontal="right" wrapText="1"/>
    </xf>
    <xf numFmtId="190" fontId="9" fillId="0" borderId="0" xfId="242" applyNumberFormat="1" applyFont="1" applyAlignment="1">
      <alignment vertical="center"/>
    </xf>
    <xf numFmtId="0" fontId="9" fillId="26" borderId="0" xfId="242" applyFont="1" applyFill="1" applyAlignment="1">
      <alignment horizontal="right" vertical="center"/>
    </xf>
    <xf numFmtId="0" fontId="125" fillId="0" borderId="0" xfId="214" applyFont="1"/>
    <xf numFmtId="189" fontId="125" fillId="0" borderId="0" xfId="214" applyNumberFormat="1" applyFont="1"/>
    <xf numFmtId="189" fontId="125" fillId="0" borderId="0" xfId="214" applyNumberFormat="1" applyFont="1" applyAlignment="1">
      <alignment horizontal="right"/>
    </xf>
    <xf numFmtId="0" fontId="8" fillId="0" borderId="0" xfId="268" applyFont="1"/>
    <xf numFmtId="0" fontId="108" fillId="34" borderId="0" xfId="0" applyFont="1" applyFill="1" applyAlignment="1">
      <alignment horizontal="center" readingOrder="1"/>
    </xf>
    <xf numFmtId="2" fontId="9" fillId="26" borderId="0" xfId="238" applyNumberFormat="1" applyFont="1" applyFill="1" applyAlignment="1" applyProtection="1">
      <alignment horizontal="center"/>
      <protection locked="0"/>
    </xf>
    <xf numFmtId="2" fontId="6" fillId="0" borderId="0" xfId="238" applyNumberFormat="1" applyFont="1" applyAlignment="1" applyProtection="1">
      <alignment horizontal="center"/>
      <protection locked="0"/>
    </xf>
    <xf numFmtId="2" fontId="6" fillId="26" borderId="0" xfId="238" applyNumberFormat="1" applyFont="1" applyFill="1" applyAlignment="1" applyProtection="1">
      <alignment horizontal="center"/>
      <protection locked="0"/>
    </xf>
    <xf numFmtId="2" fontId="6" fillId="0" borderId="10" xfId="238" applyNumberFormat="1" applyFont="1" applyBorder="1" applyAlignment="1" applyProtection="1">
      <alignment horizontal="center"/>
      <protection locked="0"/>
    </xf>
    <xf numFmtId="4" fontId="6" fillId="26" borderId="0" xfId="241" applyNumberFormat="1" applyFont="1" applyFill="1" applyAlignment="1" applyProtection="1">
      <alignment horizontal="center" vertical="top"/>
      <protection locked="0"/>
    </xf>
    <xf numFmtId="0" fontId="132" fillId="38" borderId="15" xfId="270" applyFont="1" applyFill="1" applyBorder="1" applyAlignment="1">
      <alignment horizontal="center" vertical="center" wrapText="1" readingOrder="1"/>
    </xf>
    <xf numFmtId="0" fontId="132" fillId="38" borderId="16" xfId="270" applyFont="1" applyFill="1" applyBorder="1" applyAlignment="1">
      <alignment horizontal="center" vertical="center" wrapText="1" readingOrder="1"/>
    </xf>
    <xf numFmtId="0" fontId="133" fillId="0" borderId="0" xfId="270" applyFont="1"/>
    <xf numFmtId="0" fontId="134" fillId="39" borderId="16" xfId="270" applyFont="1" applyFill="1" applyBorder="1" applyAlignment="1">
      <alignment horizontal="left" wrapText="1" readingOrder="1"/>
    </xf>
    <xf numFmtId="0" fontId="136" fillId="39" borderId="16" xfId="271" applyFont="1" applyFill="1" applyBorder="1"/>
    <xf numFmtId="0" fontId="137" fillId="40" borderId="16" xfId="270" applyFont="1" applyFill="1" applyBorder="1" applyAlignment="1">
      <alignment horizontal="left" wrapText="1" readingOrder="1"/>
    </xf>
    <xf numFmtId="0" fontId="134" fillId="39" borderId="16" xfId="270" applyFont="1" applyFill="1" applyBorder="1" applyAlignment="1">
      <alignment horizontal="left" readingOrder="1"/>
    </xf>
    <xf numFmtId="0" fontId="138" fillId="0" borderId="0" xfId="270" applyFont="1"/>
    <xf numFmtId="0" fontId="134" fillId="39" borderId="16" xfId="270" applyFont="1" applyFill="1" applyBorder="1" applyAlignment="1">
      <alignment horizontal="left" vertical="center" wrapText="1" readingOrder="1"/>
    </xf>
    <xf numFmtId="0" fontId="6" fillId="0" borderId="0" xfId="245" applyFont="1" applyAlignment="1">
      <alignment horizontal="center"/>
    </xf>
    <xf numFmtId="0" fontId="2" fillId="35" borderId="11" xfId="245" applyFont="1" applyFill="1" applyBorder="1" applyAlignment="1">
      <alignment horizontal="left" vertical="center"/>
    </xf>
    <xf numFmtId="0" fontId="5" fillId="0" borderId="0" xfId="245" applyFont="1" applyAlignment="1">
      <alignment horizontal="center"/>
    </xf>
    <xf numFmtId="0" fontId="2" fillId="0" borderId="11" xfId="245" applyFont="1" applyBorder="1" applyAlignment="1">
      <alignment horizontal="center"/>
    </xf>
    <xf numFmtId="0" fontId="34" fillId="0" borderId="0" xfId="231" applyFont="1" applyAlignment="1" applyProtection="1">
      <alignment horizontal="left"/>
      <protection locked="0"/>
    </xf>
    <xf numFmtId="0" fontId="8" fillId="0" borderId="0" xfId="216" applyFont="1" applyAlignment="1">
      <alignment horizontal="center"/>
    </xf>
    <xf numFmtId="0" fontId="9" fillId="0" borderId="0" xfId="231" applyFont="1" applyAlignment="1">
      <alignment horizontal="center"/>
    </xf>
    <xf numFmtId="0" fontId="11" fillId="0" borderId="0" xfId="231" applyFont="1" applyAlignment="1">
      <alignment horizontal="center"/>
    </xf>
    <xf numFmtId="0" fontId="12" fillId="0" borderId="10" xfId="231" applyFont="1" applyBorder="1" applyAlignment="1">
      <alignment horizontal="left" vertical="center"/>
    </xf>
    <xf numFmtId="0" fontId="8" fillId="0" borderId="0" xfId="0" applyFont="1" applyAlignment="1">
      <alignment horizontal="center"/>
    </xf>
    <xf numFmtId="0" fontId="9" fillId="0" borderId="0" xfId="0" applyFont="1" applyAlignment="1">
      <alignment horizontal="center"/>
    </xf>
    <xf numFmtId="0" fontId="6" fillId="0" borderId="0" xfId="0" applyFont="1" applyAlignment="1">
      <alignment horizontal="center"/>
    </xf>
    <xf numFmtId="0" fontId="14" fillId="25" borderId="12" xfId="0" applyFont="1" applyFill="1" applyBorder="1" applyAlignment="1" applyProtection="1">
      <alignment horizontal="center"/>
      <protection locked="0"/>
    </xf>
    <xf numFmtId="0" fontId="15" fillId="25" borderId="10" xfId="0" applyFont="1" applyFill="1" applyBorder="1" applyAlignment="1" applyProtection="1">
      <alignment horizontal="center"/>
      <protection locked="0"/>
    </xf>
    <xf numFmtId="0" fontId="9" fillId="26" borderId="0" xfId="0" applyFont="1" applyFill="1" applyAlignment="1" applyProtection="1">
      <alignment horizontal="left"/>
      <protection locked="0"/>
    </xf>
    <xf numFmtId="0" fontId="12" fillId="0" borderId="10" xfId="0" applyFont="1" applyBorder="1" applyAlignment="1" applyProtection="1">
      <alignment horizontal="left" vertical="center"/>
      <protection locked="0"/>
    </xf>
    <xf numFmtId="0" fontId="6" fillId="0" borderId="10" xfId="0" applyFont="1" applyBorder="1" applyAlignment="1">
      <alignment horizontal="center"/>
    </xf>
    <xf numFmtId="0" fontId="9" fillId="0" borderId="0" xfId="0" applyFont="1" applyAlignment="1" applyProtection="1">
      <alignment horizontal="left"/>
      <protection locked="0"/>
    </xf>
    <xf numFmtId="0" fontId="6" fillId="0" borderId="0" xfId="0" applyFont="1" applyAlignment="1" applyProtection="1">
      <alignment horizontal="left"/>
      <protection locked="0"/>
    </xf>
    <xf numFmtId="0" fontId="9" fillId="0" borderId="0" xfId="238" applyFont="1" applyAlignment="1">
      <alignment horizontal="center"/>
    </xf>
    <xf numFmtId="0" fontId="6" fillId="0" borderId="0" xfId="238" applyFont="1" applyAlignment="1">
      <alignment horizontal="center"/>
    </xf>
    <xf numFmtId="0" fontId="12" fillId="0" borderId="0" xfId="239" applyFont="1" applyAlignment="1" applyProtection="1">
      <alignment horizontal="left"/>
      <protection locked="0"/>
    </xf>
    <xf numFmtId="0" fontId="19" fillId="0" borderId="0" xfId="239" applyFont="1" applyAlignment="1" applyProtection="1">
      <alignment horizontal="left"/>
      <protection locked="0"/>
    </xf>
    <xf numFmtId="0" fontId="12" fillId="29" borderId="0" xfId="239" applyFont="1" applyFill="1" applyAlignment="1" applyProtection="1">
      <alignment horizontal="left"/>
      <protection locked="0"/>
    </xf>
    <xf numFmtId="0" fontId="4" fillId="29" borderId="0" xfId="156" applyFont="1" applyFill="1"/>
    <xf numFmtId="0" fontId="12" fillId="0" borderId="0" xfId="239" applyFont="1" applyAlignment="1" applyProtection="1">
      <alignment horizontal="left" vertical="center" wrapText="1"/>
      <protection locked="0"/>
    </xf>
    <xf numFmtId="0" fontId="19" fillId="29" borderId="0" xfId="239" applyFont="1" applyFill="1" applyProtection="1">
      <protection locked="0"/>
    </xf>
    <xf numFmtId="0" fontId="19" fillId="29" borderId="0" xfId="239" applyFont="1" applyFill="1" applyAlignment="1" applyProtection="1">
      <alignment horizontal="left"/>
      <protection locked="0"/>
    </xf>
    <xf numFmtId="0" fontId="19" fillId="29" borderId="0" xfId="239" applyFont="1" applyFill="1" applyAlignment="1" applyProtection="1">
      <alignment horizontal="left" vertical="center" wrapText="1"/>
      <protection locked="0"/>
    </xf>
    <xf numFmtId="0" fontId="19" fillId="29" borderId="0" xfId="239" applyFont="1" applyFill="1" applyAlignment="1" applyProtection="1">
      <alignment horizontal="left" vertical="center"/>
      <protection locked="0"/>
    </xf>
    <xf numFmtId="0" fontId="21" fillId="29" borderId="0" xfId="239" applyFont="1" applyFill="1"/>
    <xf numFmtId="0" fontId="19" fillId="0" borderId="0" xfId="239" applyFont="1" applyAlignment="1" applyProtection="1">
      <alignment horizontal="left" vertical="center" wrapText="1"/>
      <protection locked="0"/>
    </xf>
    <xf numFmtId="0" fontId="9" fillId="0" borderId="0" xfId="239" applyFont="1" applyAlignment="1">
      <alignment horizontal="center"/>
    </xf>
    <xf numFmtId="0" fontId="6" fillId="0" borderId="0" xfId="239" applyFont="1" applyAlignment="1">
      <alignment horizontal="center"/>
    </xf>
    <xf numFmtId="0" fontId="19" fillId="0" borderId="0" xfId="239" applyFont="1" applyAlignment="1" applyProtection="1">
      <alignment horizontal="left" vertical="center"/>
      <protection locked="0"/>
    </xf>
    <xf numFmtId="0" fontId="9" fillId="0" borderId="0" xfId="240" applyFont="1" applyAlignment="1">
      <alignment horizontal="center"/>
    </xf>
    <xf numFmtId="0" fontId="6" fillId="0" borderId="0" xfId="240" applyFont="1" applyAlignment="1">
      <alignment horizontal="center"/>
    </xf>
    <xf numFmtId="0" fontId="19" fillId="0" borderId="0" xfId="0" quotePrefix="1" applyFont="1" applyAlignment="1" applyProtection="1">
      <alignment horizontal="left"/>
      <protection locked="0"/>
    </xf>
    <xf numFmtId="0" fontId="19" fillId="0" borderId="0" xfId="240" applyFont="1" applyAlignment="1" applyProtection="1">
      <alignment horizontal="left" vertical="center" wrapText="1"/>
      <protection locked="0"/>
    </xf>
    <xf numFmtId="0" fontId="9" fillId="0" borderId="0" xfId="241" applyFont="1" applyAlignment="1">
      <alignment horizontal="center"/>
    </xf>
    <xf numFmtId="0" fontId="6" fillId="0" borderId="0" xfId="241" applyFont="1" applyAlignment="1">
      <alignment horizontal="center"/>
    </xf>
    <xf numFmtId="0" fontId="14" fillId="0" borderId="0" xfId="242" applyFont="1" applyAlignment="1">
      <alignment horizontal="center"/>
    </xf>
    <xf numFmtId="0" fontId="15" fillId="0" borderId="0" xfId="242" applyFont="1" applyAlignment="1">
      <alignment horizontal="center"/>
    </xf>
    <xf numFmtId="0" fontId="9" fillId="0" borderId="0" xfId="215" applyFont="1" applyAlignment="1">
      <alignment horizontal="center"/>
    </xf>
    <xf numFmtId="0" fontId="6" fillId="0" borderId="0" xfId="215" applyFont="1" applyAlignment="1">
      <alignment horizontal="center"/>
    </xf>
    <xf numFmtId="0" fontId="106" fillId="34" borderId="14" xfId="0" applyFont="1" applyFill="1" applyBorder="1" applyAlignment="1">
      <alignment wrapText="1"/>
    </xf>
    <xf numFmtId="0" fontId="106" fillId="34" borderId="0" xfId="0" applyFont="1" applyFill="1" applyAlignment="1">
      <alignment wrapText="1"/>
    </xf>
    <xf numFmtId="0" fontId="106" fillId="34" borderId="13" xfId="0" applyFont="1" applyFill="1" applyBorder="1" applyAlignment="1">
      <alignment wrapText="1"/>
    </xf>
    <xf numFmtId="0" fontId="104" fillId="0" borderId="0" xfId="265" applyFont="1" applyAlignment="1">
      <alignment horizontal="center" vertical="center" wrapText="1" readingOrder="1"/>
    </xf>
    <xf numFmtId="0" fontId="9" fillId="0" borderId="0" xfId="268" applyFont="1" applyAlignment="1">
      <alignment horizontal="center"/>
    </xf>
    <xf numFmtId="0" fontId="6" fillId="0" borderId="0" xfId="268" applyFont="1" applyAlignment="1">
      <alignment horizontal="center"/>
    </xf>
    <xf numFmtId="0" fontId="14" fillId="0" borderId="0" xfId="215" applyFont="1" applyAlignment="1">
      <alignment horizontal="center" vertical="center"/>
    </xf>
    <xf numFmtId="0" fontId="15" fillId="0" borderId="0" xfId="215" applyFont="1" applyAlignment="1">
      <alignment horizontal="center" vertical="center"/>
    </xf>
    <xf numFmtId="0" fontId="6" fillId="25" borderId="10" xfId="0" applyFont="1" applyFill="1" applyBorder="1" applyAlignment="1" applyProtection="1">
      <alignment horizontal="center"/>
      <protection locked="0"/>
    </xf>
    <xf numFmtId="0" fontId="9" fillId="0" borderId="0" xfId="244" applyFont="1" applyAlignment="1">
      <alignment horizontal="center"/>
    </xf>
    <xf numFmtId="0" fontId="6" fillId="0" borderId="0" xfId="244" applyFont="1" applyAlignment="1">
      <alignment horizontal="center"/>
    </xf>
    <xf numFmtId="0" fontId="9" fillId="25" borderId="12" xfId="0" applyFont="1" applyFill="1" applyBorder="1" applyAlignment="1" applyProtection="1">
      <alignment horizontal="center"/>
      <protection locked="0"/>
    </xf>
    <xf numFmtId="0" fontId="14" fillId="25" borderId="0" xfId="221" applyFont="1" applyFill="1" applyAlignment="1" applyProtection="1">
      <alignment horizontal="center"/>
      <protection locked="0"/>
    </xf>
    <xf numFmtId="0" fontId="98" fillId="0" borderId="0" xfId="220" applyFont="1" applyAlignment="1" applyProtection="1">
      <alignment horizontal="left"/>
      <protection locked="0"/>
    </xf>
    <xf numFmtId="0" fontId="11" fillId="0" borderId="0" xfId="220" applyFont="1" applyAlignment="1">
      <alignment horizontal="center"/>
    </xf>
    <xf numFmtId="0" fontId="14" fillId="0" borderId="0" xfId="221" applyFont="1" applyAlignment="1">
      <alignment horizontal="center"/>
    </xf>
    <xf numFmtId="0" fontId="27" fillId="0" borderId="0" xfId="221" applyFont="1" applyAlignment="1">
      <alignment horizontal="center"/>
    </xf>
    <xf numFmtId="0" fontId="14" fillId="25" borderId="12" xfId="221" applyFont="1" applyFill="1" applyBorder="1" applyAlignment="1" applyProtection="1">
      <alignment horizontal="center"/>
      <protection locked="0"/>
    </xf>
    <xf numFmtId="0" fontId="9" fillId="0" borderId="0" xfId="220" applyFont="1" applyAlignment="1">
      <alignment horizontal="center"/>
    </xf>
    <xf numFmtId="0" fontId="98" fillId="0" borderId="0" xfId="220" applyFont="1" applyAlignment="1" applyProtection="1">
      <alignment horizontal="left" vertical="center" wrapText="1"/>
      <protection locked="0"/>
    </xf>
    <xf numFmtId="0" fontId="43" fillId="0" borderId="0" xfId="233" applyFont="1" applyAlignment="1" applyProtection="1">
      <alignment horizontal="center"/>
      <protection locked="0"/>
    </xf>
    <xf numFmtId="0" fontId="102" fillId="0" borderId="0" xfId="233" applyFont="1" applyAlignment="1" applyProtection="1">
      <alignment horizontal="center"/>
      <protection locked="0"/>
    </xf>
    <xf numFmtId="0" fontId="27" fillId="0" borderId="0" xfId="233" applyFont="1" applyAlignment="1" applyProtection="1">
      <alignment horizontal="center"/>
      <protection locked="0"/>
    </xf>
    <xf numFmtId="0" fontId="22" fillId="0" borderId="0" xfId="232" applyFont="1" applyAlignment="1">
      <alignment horizontal="center"/>
    </xf>
    <xf numFmtId="0" fontId="11" fillId="0" borderId="0" xfId="232" applyFont="1" applyAlignment="1">
      <alignment horizontal="center"/>
    </xf>
    <xf numFmtId="0" fontId="9" fillId="0" borderId="0" xfId="234" applyFont="1" applyAlignment="1">
      <alignment horizontal="center"/>
    </xf>
    <xf numFmtId="0" fontId="11" fillId="0" borderId="0" xfId="234" applyFont="1" applyAlignment="1">
      <alignment horizontal="center"/>
    </xf>
    <xf numFmtId="0" fontId="9" fillId="0" borderId="0" xfId="224" applyFont="1" applyAlignment="1">
      <alignment horizontal="center"/>
    </xf>
    <xf numFmtId="0" fontId="6" fillId="0" borderId="0" xfId="224" applyFont="1" applyAlignment="1">
      <alignment horizontal="center"/>
    </xf>
    <xf numFmtId="0" fontId="19" fillId="0" borderId="0" xfId="0" applyFont="1" applyAlignment="1" applyProtection="1">
      <alignment horizontal="left"/>
      <protection locked="0"/>
    </xf>
    <xf numFmtId="0" fontId="12" fillId="0" borderId="10" xfId="230" applyFont="1" applyBorder="1" applyAlignment="1">
      <alignment horizontal="center" vertical="center"/>
    </xf>
    <xf numFmtId="0" fontId="9" fillId="0" borderId="0" xfId="230" applyFont="1" applyAlignment="1">
      <alignment horizontal="center" vertical="center"/>
    </xf>
    <xf numFmtId="0" fontId="6" fillId="0" borderId="0" xfId="230" applyFont="1" applyAlignment="1">
      <alignment horizontal="center" vertical="center"/>
    </xf>
    <xf numFmtId="0" fontId="9" fillId="0" borderId="0" xfId="230" applyFont="1" applyAlignment="1">
      <alignment horizontal="center"/>
    </xf>
    <xf numFmtId="0" fontId="6" fillId="0" borderId="0" xfId="230" applyFont="1" applyAlignment="1">
      <alignment horizontal="center"/>
    </xf>
    <xf numFmtId="0" fontId="9" fillId="0" borderId="0" xfId="236" applyFont="1" applyAlignment="1">
      <alignment horizontal="center"/>
    </xf>
    <xf numFmtId="0" fontId="19" fillId="0" borderId="0" xfId="236" applyFont="1" applyAlignment="1" applyProtection="1">
      <alignment horizontal="left"/>
      <protection locked="0"/>
    </xf>
    <xf numFmtId="0" fontId="6" fillId="0" borderId="0" xfId="236" applyFont="1" applyAlignment="1">
      <alignment horizontal="center"/>
    </xf>
  </cellXfs>
  <cellStyles count="272">
    <cellStyle name="20% - Accent1 2" xfId="1" xr:uid="{00000000-0005-0000-0000-000000000000}"/>
    <cellStyle name="20% - Accent1 3" xfId="2" xr:uid="{00000000-0005-0000-0000-000001000000}"/>
    <cellStyle name="20% - Accent1 4" xfId="3" xr:uid="{00000000-0005-0000-0000-000002000000}"/>
    <cellStyle name="20% - Accent2 2" xfId="4" xr:uid="{00000000-0005-0000-0000-000003000000}"/>
    <cellStyle name="20% - Accent2 3" xfId="5" xr:uid="{00000000-0005-0000-0000-000004000000}"/>
    <cellStyle name="20% - Accent2 4" xfId="6" xr:uid="{00000000-0005-0000-0000-000005000000}"/>
    <cellStyle name="20% - Accent3 2" xfId="7" xr:uid="{00000000-0005-0000-0000-000006000000}"/>
    <cellStyle name="20% - Accent3 3" xfId="8" xr:uid="{00000000-0005-0000-0000-000007000000}"/>
    <cellStyle name="20% - Accent3 4" xfId="9" xr:uid="{00000000-0005-0000-0000-000008000000}"/>
    <cellStyle name="20% - Accent4 2" xfId="10" xr:uid="{00000000-0005-0000-0000-000009000000}"/>
    <cellStyle name="20% - Accent4 3" xfId="11" xr:uid="{00000000-0005-0000-0000-00000A000000}"/>
    <cellStyle name="20% - Accent4 4" xfId="12" xr:uid="{00000000-0005-0000-0000-00000B000000}"/>
    <cellStyle name="20% - Accent5 2" xfId="13" xr:uid="{00000000-0005-0000-0000-00000C000000}"/>
    <cellStyle name="20% - Accent5 3" xfId="14" xr:uid="{00000000-0005-0000-0000-00000D000000}"/>
    <cellStyle name="20% - Accent5 4" xfId="15" xr:uid="{00000000-0005-0000-0000-00000E000000}"/>
    <cellStyle name="20% - Accent6 2" xfId="16" xr:uid="{00000000-0005-0000-0000-00000F000000}"/>
    <cellStyle name="20% - Accent6 3" xfId="17" xr:uid="{00000000-0005-0000-0000-000010000000}"/>
    <cellStyle name="20% - Accent6 4" xfId="18" xr:uid="{00000000-0005-0000-0000-000011000000}"/>
    <cellStyle name="40% - Accent1 2" xfId="19" xr:uid="{00000000-0005-0000-0000-000012000000}"/>
    <cellStyle name="40% - Accent1 3" xfId="20" xr:uid="{00000000-0005-0000-0000-000013000000}"/>
    <cellStyle name="40% - Accent1 4" xfId="21" xr:uid="{00000000-0005-0000-0000-000014000000}"/>
    <cellStyle name="40% - Accent2 2" xfId="22" xr:uid="{00000000-0005-0000-0000-000015000000}"/>
    <cellStyle name="40% - Accent2 3" xfId="23" xr:uid="{00000000-0005-0000-0000-000016000000}"/>
    <cellStyle name="40% - Accent2 4" xfId="24" xr:uid="{00000000-0005-0000-0000-000017000000}"/>
    <cellStyle name="40% - Accent3 2" xfId="25" xr:uid="{00000000-0005-0000-0000-000018000000}"/>
    <cellStyle name="40% - Accent3 3" xfId="26" xr:uid="{00000000-0005-0000-0000-000019000000}"/>
    <cellStyle name="40% - Accent3 4" xfId="27" xr:uid="{00000000-0005-0000-0000-00001A000000}"/>
    <cellStyle name="40% - Accent4 2" xfId="28" xr:uid="{00000000-0005-0000-0000-00001B000000}"/>
    <cellStyle name="40% - Accent4 3" xfId="29" xr:uid="{00000000-0005-0000-0000-00001C000000}"/>
    <cellStyle name="40% - Accent4 4" xfId="30" xr:uid="{00000000-0005-0000-0000-00001D000000}"/>
    <cellStyle name="40% - Accent5 2" xfId="31" xr:uid="{00000000-0005-0000-0000-00001E000000}"/>
    <cellStyle name="40% - Accent5 3" xfId="32" xr:uid="{00000000-0005-0000-0000-00001F000000}"/>
    <cellStyle name="40% - Accent5 4" xfId="33" xr:uid="{00000000-0005-0000-0000-000020000000}"/>
    <cellStyle name="40% - Accent6 2" xfId="34" xr:uid="{00000000-0005-0000-0000-000021000000}"/>
    <cellStyle name="40% - Accent6 3" xfId="35" xr:uid="{00000000-0005-0000-0000-000022000000}"/>
    <cellStyle name="40% - Accent6 4" xfId="36" xr:uid="{00000000-0005-0000-0000-000023000000}"/>
    <cellStyle name="60% - Accent1 2" xfId="37" xr:uid="{00000000-0005-0000-0000-000024000000}"/>
    <cellStyle name="60% - Accent1 3" xfId="38" xr:uid="{00000000-0005-0000-0000-000025000000}"/>
    <cellStyle name="60% - Accent1 4" xfId="39" xr:uid="{00000000-0005-0000-0000-000026000000}"/>
    <cellStyle name="60% - Accent2 2" xfId="40" xr:uid="{00000000-0005-0000-0000-000027000000}"/>
    <cellStyle name="60% - Accent2 3" xfId="41" xr:uid="{00000000-0005-0000-0000-000028000000}"/>
    <cellStyle name="60% - Accent2 4" xfId="42" xr:uid="{00000000-0005-0000-0000-000029000000}"/>
    <cellStyle name="60% - Accent3 2" xfId="43" xr:uid="{00000000-0005-0000-0000-00002A000000}"/>
    <cellStyle name="60% - Accent3 3" xfId="44" xr:uid="{00000000-0005-0000-0000-00002B000000}"/>
    <cellStyle name="60% - Accent3 4" xfId="45" xr:uid="{00000000-0005-0000-0000-00002C000000}"/>
    <cellStyle name="60% - Accent4 2" xfId="46" xr:uid="{00000000-0005-0000-0000-00002D000000}"/>
    <cellStyle name="60% - Accent4 3" xfId="47" xr:uid="{00000000-0005-0000-0000-00002E000000}"/>
    <cellStyle name="60% - Accent4 4" xfId="48" xr:uid="{00000000-0005-0000-0000-00002F000000}"/>
    <cellStyle name="60% - Accent5 2" xfId="49" xr:uid="{00000000-0005-0000-0000-000030000000}"/>
    <cellStyle name="60% - Accent5 3" xfId="50" xr:uid="{00000000-0005-0000-0000-000031000000}"/>
    <cellStyle name="60% - Accent5 4" xfId="51" xr:uid="{00000000-0005-0000-0000-000032000000}"/>
    <cellStyle name="60% - Accent6 2" xfId="52" xr:uid="{00000000-0005-0000-0000-000033000000}"/>
    <cellStyle name="60% - Accent6 3" xfId="53" xr:uid="{00000000-0005-0000-0000-000034000000}"/>
    <cellStyle name="60% - Accent6 4" xfId="54" xr:uid="{00000000-0005-0000-0000-000035000000}"/>
    <cellStyle name="Accent1 2" xfId="55" xr:uid="{00000000-0005-0000-0000-000036000000}"/>
    <cellStyle name="Accent1 3" xfId="56" xr:uid="{00000000-0005-0000-0000-000037000000}"/>
    <cellStyle name="Accent1 4" xfId="57" xr:uid="{00000000-0005-0000-0000-000038000000}"/>
    <cellStyle name="Accent2 2" xfId="58" xr:uid="{00000000-0005-0000-0000-000039000000}"/>
    <cellStyle name="Accent2 3" xfId="59" xr:uid="{00000000-0005-0000-0000-00003A000000}"/>
    <cellStyle name="Accent2 4" xfId="60" xr:uid="{00000000-0005-0000-0000-00003B000000}"/>
    <cellStyle name="Accent3 2" xfId="61" xr:uid="{00000000-0005-0000-0000-00003C000000}"/>
    <cellStyle name="Accent3 3" xfId="62" xr:uid="{00000000-0005-0000-0000-00003D000000}"/>
    <cellStyle name="Accent3 4" xfId="63" xr:uid="{00000000-0005-0000-0000-00003E000000}"/>
    <cellStyle name="Accent4 2" xfId="64" xr:uid="{00000000-0005-0000-0000-00003F000000}"/>
    <cellStyle name="Accent4 3" xfId="65" xr:uid="{00000000-0005-0000-0000-000040000000}"/>
    <cellStyle name="Accent4 4" xfId="66" xr:uid="{00000000-0005-0000-0000-000041000000}"/>
    <cellStyle name="Accent5 2" xfId="67" xr:uid="{00000000-0005-0000-0000-000042000000}"/>
    <cellStyle name="Accent5 3" xfId="68" xr:uid="{00000000-0005-0000-0000-000043000000}"/>
    <cellStyle name="Accent5 4" xfId="69" xr:uid="{00000000-0005-0000-0000-000044000000}"/>
    <cellStyle name="Accent6 2" xfId="70" xr:uid="{00000000-0005-0000-0000-000045000000}"/>
    <cellStyle name="Accent6 3" xfId="71" xr:uid="{00000000-0005-0000-0000-000046000000}"/>
    <cellStyle name="Accent6 4" xfId="72" xr:uid="{00000000-0005-0000-0000-000047000000}"/>
    <cellStyle name="Bad 2" xfId="73" xr:uid="{00000000-0005-0000-0000-000048000000}"/>
    <cellStyle name="Bad 3" xfId="74" xr:uid="{00000000-0005-0000-0000-000049000000}"/>
    <cellStyle name="Bad 4" xfId="75" xr:uid="{00000000-0005-0000-0000-00004A000000}"/>
    <cellStyle name="Calculation 2" xfId="76" xr:uid="{00000000-0005-0000-0000-00004B000000}"/>
    <cellStyle name="Calculation 3" xfId="77" xr:uid="{00000000-0005-0000-0000-00004C000000}"/>
    <cellStyle name="Calculation 4" xfId="78" xr:uid="{00000000-0005-0000-0000-00004D000000}"/>
    <cellStyle name="Check Cell 2" xfId="79" xr:uid="{00000000-0005-0000-0000-00004E000000}"/>
    <cellStyle name="Check Cell 3" xfId="80" xr:uid="{00000000-0005-0000-0000-00004F000000}"/>
    <cellStyle name="Check Cell 4" xfId="81" xr:uid="{00000000-0005-0000-0000-000050000000}"/>
    <cellStyle name="Comma" xfId="82" builtinId="3"/>
    <cellStyle name="Comma 10" xfId="83" xr:uid="{00000000-0005-0000-0000-000052000000}"/>
    <cellStyle name="Comma 11" xfId="84" xr:uid="{00000000-0005-0000-0000-000053000000}"/>
    <cellStyle name="Comma 12" xfId="85" xr:uid="{00000000-0005-0000-0000-000054000000}"/>
    <cellStyle name="Comma 13" xfId="86" xr:uid="{00000000-0005-0000-0000-000055000000}"/>
    <cellStyle name="Comma 14" xfId="267" xr:uid="{9D13D340-1622-4E42-B360-0439958366A3}"/>
    <cellStyle name="Comma 16 2" xfId="87" xr:uid="{00000000-0005-0000-0000-000056000000}"/>
    <cellStyle name="Comma 17" xfId="88" xr:uid="{00000000-0005-0000-0000-000057000000}"/>
    <cellStyle name="Comma 2" xfId="89" xr:uid="{00000000-0005-0000-0000-000058000000}"/>
    <cellStyle name="Comma 2 2" xfId="90" xr:uid="{00000000-0005-0000-0000-000059000000}"/>
    <cellStyle name="Comma 2 2 2" xfId="91" xr:uid="{00000000-0005-0000-0000-00005A000000}"/>
    <cellStyle name="Comma 2 2_VC" xfId="92" xr:uid="{00000000-0005-0000-0000-00005B000000}"/>
    <cellStyle name="Comma 2 3" xfId="93" xr:uid="{00000000-0005-0000-0000-00005C000000}"/>
    <cellStyle name="Comma 2 3 2" xfId="94" xr:uid="{00000000-0005-0000-0000-00005D000000}"/>
    <cellStyle name="Comma 2 4" xfId="95" xr:uid="{00000000-0005-0000-0000-00005E000000}"/>
    <cellStyle name="Comma 2 5" xfId="96" xr:uid="{00000000-0005-0000-0000-00005F000000}"/>
    <cellStyle name="Comma 2_Bank" xfId="97" xr:uid="{00000000-0005-0000-0000-000060000000}"/>
    <cellStyle name="Comma 22" xfId="98" xr:uid="{00000000-0005-0000-0000-000061000000}"/>
    <cellStyle name="Comma 23" xfId="99" xr:uid="{00000000-0005-0000-0000-000062000000}"/>
    <cellStyle name="Comma 24" xfId="100" xr:uid="{00000000-0005-0000-0000-000063000000}"/>
    <cellStyle name="Comma 25" xfId="101" xr:uid="{00000000-0005-0000-0000-000064000000}"/>
    <cellStyle name="Comma 26" xfId="102" xr:uid="{00000000-0005-0000-0000-000065000000}"/>
    <cellStyle name="Comma 27" xfId="103" xr:uid="{00000000-0005-0000-0000-000066000000}"/>
    <cellStyle name="Comma 28" xfId="104" xr:uid="{00000000-0005-0000-0000-000067000000}"/>
    <cellStyle name="Comma 3" xfId="105" xr:uid="{00000000-0005-0000-0000-000068000000}"/>
    <cellStyle name="Comma 4" xfId="106" xr:uid="{00000000-0005-0000-0000-000069000000}"/>
    <cellStyle name="Comma 4 2" xfId="107" xr:uid="{00000000-0005-0000-0000-00006A000000}"/>
    <cellStyle name="Comma 4_VC" xfId="108" xr:uid="{00000000-0005-0000-0000-00006B000000}"/>
    <cellStyle name="Comma 5" xfId="109" xr:uid="{00000000-0005-0000-0000-00006C000000}"/>
    <cellStyle name="Comma 6" xfId="110" xr:uid="{00000000-0005-0000-0000-00006D000000}"/>
    <cellStyle name="Comma 7" xfId="111" xr:uid="{00000000-0005-0000-0000-00006E000000}"/>
    <cellStyle name="Comma 7 2" xfId="112" xr:uid="{00000000-0005-0000-0000-00006F000000}"/>
    <cellStyle name="Comma 8" xfId="113" xr:uid="{00000000-0005-0000-0000-000070000000}"/>
    <cellStyle name="Comma 9" xfId="114" xr:uid="{00000000-0005-0000-0000-000071000000}"/>
    <cellStyle name="Comma_G3-7" xfId="115" xr:uid="{00000000-0005-0000-0000-000072000000}"/>
    <cellStyle name="Currency 2" xfId="116" xr:uid="{00000000-0005-0000-0000-000073000000}"/>
    <cellStyle name="Explanatory Text 2" xfId="117" xr:uid="{00000000-0005-0000-0000-000074000000}"/>
    <cellStyle name="Explanatory Text 3" xfId="118" xr:uid="{00000000-0005-0000-0000-000075000000}"/>
    <cellStyle name="Explanatory Text 4" xfId="119" xr:uid="{00000000-0005-0000-0000-000076000000}"/>
    <cellStyle name="Good 2" xfId="120" xr:uid="{00000000-0005-0000-0000-000077000000}"/>
    <cellStyle name="Good 3" xfId="121" xr:uid="{00000000-0005-0000-0000-000078000000}"/>
    <cellStyle name="Good 4" xfId="122" xr:uid="{00000000-0005-0000-0000-000079000000}"/>
    <cellStyle name="Heading 1 2" xfId="123" xr:uid="{00000000-0005-0000-0000-00007A000000}"/>
    <cellStyle name="Heading 1 3" xfId="124" xr:uid="{00000000-0005-0000-0000-00007B000000}"/>
    <cellStyle name="Heading 1 4" xfId="125" xr:uid="{00000000-0005-0000-0000-00007C000000}"/>
    <cellStyle name="Heading 2 2" xfId="126" xr:uid="{00000000-0005-0000-0000-00007D000000}"/>
    <cellStyle name="Heading 2 3" xfId="127" xr:uid="{00000000-0005-0000-0000-00007E000000}"/>
    <cellStyle name="Heading 2 4" xfId="128" xr:uid="{00000000-0005-0000-0000-00007F000000}"/>
    <cellStyle name="Heading 3 2" xfId="129" xr:uid="{00000000-0005-0000-0000-000080000000}"/>
    <cellStyle name="Heading 3 3" xfId="130" xr:uid="{00000000-0005-0000-0000-000081000000}"/>
    <cellStyle name="Heading 3 4" xfId="131" xr:uid="{00000000-0005-0000-0000-000082000000}"/>
    <cellStyle name="Heading 4 2" xfId="132" xr:uid="{00000000-0005-0000-0000-000083000000}"/>
    <cellStyle name="Heading 4 3" xfId="133" xr:uid="{00000000-0005-0000-0000-000084000000}"/>
    <cellStyle name="Heading 4 4" xfId="134" xr:uid="{00000000-0005-0000-0000-000085000000}"/>
    <cellStyle name="Hyperlink" xfId="266" builtinId="8"/>
    <cellStyle name="Hyperlink 2" xfId="271" xr:uid="{9085A5F7-DBC4-42CC-9221-3A1AF2086EB4}"/>
    <cellStyle name="Input 2" xfId="135" xr:uid="{00000000-0005-0000-0000-000087000000}"/>
    <cellStyle name="Input 3" xfId="136" xr:uid="{00000000-0005-0000-0000-000088000000}"/>
    <cellStyle name="Input 4" xfId="137" xr:uid="{00000000-0005-0000-0000-000089000000}"/>
    <cellStyle name="Linked Cell 2" xfId="138" xr:uid="{00000000-0005-0000-0000-00008A000000}"/>
    <cellStyle name="Linked Cell 3" xfId="139" xr:uid="{00000000-0005-0000-0000-00008B000000}"/>
    <cellStyle name="Linked Cell 4" xfId="140" xr:uid="{00000000-0005-0000-0000-00008C000000}"/>
    <cellStyle name="Neutral 2" xfId="141" xr:uid="{00000000-0005-0000-0000-00008D000000}"/>
    <cellStyle name="Neutral 3" xfId="142" xr:uid="{00000000-0005-0000-0000-00008E000000}"/>
    <cellStyle name="Neutral 4" xfId="143" xr:uid="{00000000-0005-0000-0000-00008F000000}"/>
    <cellStyle name="Normal" xfId="0" builtinId="0"/>
    <cellStyle name="Normal 10" xfId="144" xr:uid="{00000000-0005-0000-0000-000091000000}"/>
    <cellStyle name="Normal 11" xfId="145" xr:uid="{00000000-0005-0000-0000-000092000000}"/>
    <cellStyle name="Normal 12" xfId="146" xr:uid="{00000000-0005-0000-0000-000093000000}"/>
    <cellStyle name="Normal 13" xfId="147" xr:uid="{00000000-0005-0000-0000-000094000000}"/>
    <cellStyle name="Normal 14" xfId="148" xr:uid="{00000000-0005-0000-0000-000095000000}"/>
    <cellStyle name="Normal 15" xfId="149" xr:uid="{00000000-0005-0000-0000-000096000000}"/>
    <cellStyle name="Normal 16" xfId="150" xr:uid="{00000000-0005-0000-0000-000097000000}"/>
    <cellStyle name="Normal 17" xfId="151" xr:uid="{00000000-0005-0000-0000-000098000000}"/>
    <cellStyle name="Normal 18" xfId="152" xr:uid="{00000000-0005-0000-0000-000099000000}"/>
    <cellStyle name="Normal 19" xfId="153" xr:uid="{00000000-0005-0000-0000-00009A000000}"/>
    <cellStyle name="Normal 19 2" xfId="154" xr:uid="{00000000-0005-0000-0000-00009B000000}"/>
    <cellStyle name="Normal 2" xfId="155" xr:uid="{00000000-0005-0000-0000-00009C000000}"/>
    <cellStyle name="Normal 2 2" xfId="156" xr:uid="{00000000-0005-0000-0000-00009D000000}"/>
    <cellStyle name="Normal 2 2 2" xfId="157" xr:uid="{00000000-0005-0000-0000-00009E000000}"/>
    <cellStyle name="Normal 2 2 3" xfId="158" xr:uid="{00000000-0005-0000-0000-00009F000000}"/>
    <cellStyle name="Normal 2 2_Bank" xfId="159" xr:uid="{00000000-0005-0000-0000-0000A0000000}"/>
    <cellStyle name="Normal 2 3" xfId="160" xr:uid="{00000000-0005-0000-0000-0000A1000000}"/>
    <cellStyle name="Normal 2 3 2" xfId="161" xr:uid="{00000000-0005-0000-0000-0000A2000000}"/>
    <cellStyle name="Normal 2 3_CSW_082011" xfId="162" xr:uid="{00000000-0005-0000-0000-0000A3000000}"/>
    <cellStyle name="Normal 2 4" xfId="163" xr:uid="{00000000-0005-0000-0000-0000A4000000}"/>
    <cellStyle name="Normal 2 5" xfId="164" xr:uid="{00000000-0005-0000-0000-0000A5000000}"/>
    <cellStyle name="Normal 2 6" xfId="165" xr:uid="{00000000-0005-0000-0000-0000A6000000}"/>
    <cellStyle name="Normal 2_Bank" xfId="166" xr:uid="{00000000-0005-0000-0000-0000A7000000}"/>
    <cellStyle name="Normal 20" xfId="167" xr:uid="{00000000-0005-0000-0000-0000A8000000}"/>
    <cellStyle name="Normal 20 2" xfId="168" xr:uid="{00000000-0005-0000-0000-0000A9000000}"/>
    <cellStyle name="Normal 21" xfId="169" xr:uid="{00000000-0005-0000-0000-0000AA000000}"/>
    <cellStyle name="Normal 21 2" xfId="170" xr:uid="{00000000-0005-0000-0000-0000AB000000}"/>
    <cellStyle name="Normal 22" xfId="171" xr:uid="{00000000-0005-0000-0000-0000AC000000}"/>
    <cellStyle name="Normal 23" xfId="172" xr:uid="{00000000-0005-0000-0000-0000AD000000}"/>
    <cellStyle name="Normal 24" xfId="173" xr:uid="{00000000-0005-0000-0000-0000AE000000}"/>
    <cellStyle name="Normal 25" xfId="174" xr:uid="{00000000-0005-0000-0000-0000AF000000}"/>
    <cellStyle name="Normal 26" xfId="175" xr:uid="{00000000-0005-0000-0000-0000B0000000}"/>
    <cellStyle name="Normal 27" xfId="176" xr:uid="{00000000-0005-0000-0000-0000B1000000}"/>
    <cellStyle name="Normal 28" xfId="177" xr:uid="{00000000-0005-0000-0000-0000B2000000}"/>
    <cellStyle name="Normal 29" xfId="178" xr:uid="{00000000-0005-0000-0000-0000B3000000}"/>
    <cellStyle name="Normal 3" xfId="179" xr:uid="{00000000-0005-0000-0000-0000B4000000}"/>
    <cellStyle name="Normal 3 2" xfId="180" xr:uid="{00000000-0005-0000-0000-0000B5000000}"/>
    <cellStyle name="Normal 3 2 2" xfId="181" xr:uid="{00000000-0005-0000-0000-0000B6000000}"/>
    <cellStyle name="Normal 3 2_CSW_082011" xfId="182" xr:uid="{00000000-0005-0000-0000-0000B7000000}"/>
    <cellStyle name="Normal 3 3" xfId="183" xr:uid="{00000000-0005-0000-0000-0000B8000000}"/>
    <cellStyle name="Normal 3 4" xfId="184" xr:uid="{00000000-0005-0000-0000-0000B9000000}"/>
    <cellStyle name="Normal 3_Bank" xfId="185" xr:uid="{00000000-0005-0000-0000-0000BA000000}"/>
    <cellStyle name="Normal 30" xfId="186" xr:uid="{00000000-0005-0000-0000-0000BB000000}"/>
    <cellStyle name="Normal 31" xfId="187" xr:uid="{00000000-0005-0000-0000-0000BC000000}"/>
    <cellStyle name="Normal 32" xfId="188" xr:uid="{00000000-0005-0000-0000-0000BD000000}"/>
    <cellStyle name="Normal 33" xfId="189" xr:uid="{00000000-0005-0000-0000-0000BE000000}"/>
    <cellStyle name="Normal 34" xfId="190" xr:uid="{00000000-0005-0000-0000-0000BF000000}"/>
    <cellStyle name="Normal 35" xfId="191" xr:uid="{00000000-0005-0000-0000-0000C0000000}"/>
    <cellStyle name="Normal 36" xfId="192" xr:uid="{00000000-0005-0000-0000-0000C1000000}"/>
    <cellStyle name="Normal 37" xfId="193" xr:uid="{00000000-0005-0000-0000-0000C2000000}"/>
    <cellStyle name="Normal 38" xfId="194" xr:uid="{00000000-0005-0000-0000-0000C3000000}"/>
    <cellStyle name="Normal 39" xfId="195" xr:uid="{00000000-0005-0000-0000-0000C4000000}"/>
    <cellStyle name="Normal 4" xfId="196" xr:uid="{00000000-0005-0000-0000-0000C5000000}"/>
    <cellStyle name="Normal 40" xfId="197" xr:uid="{00000000-0005-0000-0000-0000C6000000}"/>
    <cellStyle name="Normal 41" xfId="198" xr:uid="{00000000-0005-0000-0000-0000C7000000}"/>
    <cellStyle name="Normal 42" xfId="199" xr:uid="{00000000-0005-0000-0000-0000C8000000}"/>
    <cellStyle name="Normal 43" xfId="200" xr:uid="{00000000-0005-0000-0000-0000C9000000}"/>
    <cellStyle name="Normal 44" xfId="201" xr:uid="{00000000-0005-0000-0000-0000CA000000}"/>
    <cellStyle name="Normal 45" xfId="202" xr:uid="{00000000-0005-0000-0000-0000CB000000}"/>
    <cellStyle name="Normal 46" xfId="265" xr:uid="{00000000-0005-0000-0000-0000CC000000}"/>
    <cellStyle name="Normal 47" xfId="268" xr:uid="{DCB165DA-5D51-4730-82E0-5317F727DF96}"/>
    <cellStyle name="Normal 48" xfId="270" xr:uid="{DF113A72-F4DF-4E6A-8D3B-F4D3F31799A5}"/>
    <cellStyle name="Normal 5" xfId="203" xr:uid="{00000000-0005-0000-0000-0000CD000000}"/>
    <cellStyle name="Normal 6" xfId="204" xr:uid="{00000000-0005-0000-0000-0000CE000000}"/>
    <cellStyle name="Normal 6 2" xfId="205" xr:uid="{00000000-0005-0000-0000-0000CF000000}"/>
    <cellStyle name="Normal 6_VC" xfId="206" xr:uid="{00000000-0005-0000-0000-0000D0000000}"/>
    <cellStyle name="Normal 7" xfId="207" xr:uid="{00000000-0005-0000-0000-0000D1000000}"/>
    <cellStyle name="Normal 7 2" xfId="208" xr:uid="{00000000-0005-0000-0000-0000D2000000}"/>
    <cellStyle name="Normal 8" xfId="209" xr:uid="{00000000-0005-0000-0000-0000D3000000}"/>
    <cellStyle name="Normal 9" xfId="210" xr:uid="{00000000-0005-0000-0000-0000D4000000}"/>
    <cellStyle name="Normal 9 2" xfId="211" xr:uid="{00000000-0005-0000-0000-0000D5000000}"/>
    <cellStyle name="Normal_5782SR" xfId="212" xr:uid="{00000000-0005-0000-0000-0000D6000000}"/>
    <cellStyle name="Normal_G3-7" xfId="213" xr:uid="{00000000-0005-0000-0000-0000D7000000}"/>
    <cellStyle name="Normal_indicators" xfId="214" xr:uid="{00000000-0005-0000-0000-0000D8000000}"/>
    <cellStyle name="Normal_Sheet1" xfId="215" xr:uid="{00000000-0005-0000-0000-0000D9000000}"/>
    <cellStyle name="Normal_TAB1" xfId="216" xr:uid="{00000000-0005-0000-0000-0000DA000000}"/>
    <cellStyle name="Normal_Tab1_1" xfId="217" xr:uid="{00000000-0005-0000-0000-0000DB000000}"/>
    <cellStyle name="Normal_Tab1_2" xfId="218" xr:uid="{00000000-0005-0000-0000-0000DC000000}"/>
    <cellStyle name="Normal_TAB10" xfId="219" xr:uid="{00000000-0005-0000-0000-0000DD000000}"/>
    <cellStyle name="Normal_TAB11" xfId="220" xr:uid="{00000000-0005-0000-0000-0000DE000000}"/>
    <cellStyle name="Normal_TAB11_1" xfId="221" xr:uid="{00000000-0005-0000-0000-0000DF000000}"/>
    <cellStyle name="Normal_Tab12" xfId="222" xr:uid="{00000000-0005-0000-0000-0000E0000000}"/>
    <cellStyle name="Normal_TAB13" xfId="223" xr:uid="{00000000-0005-0000-0000-0000E1000000}"/>
    <cellStyle name="Normal_TAB14" xfId="224" xr:uid="{00000000-0005-0000-0000-0000E2000000}"/>
    <cellStyle name="Normal_TAB3" xfId="225" xr:uid="{00000000-0005-0000-0000-0000E3000000}"/>
    <cellStyle name="Normal_TAB5" xfId="226" xr:uid="{00000000-0005-0000-0000-0000E4000000}"/>
    <cellStyle name="Normal_Tab7_1" xfId="227" xr:uid="{00000000-0005-0000-0000-0000E5000000}"/>
    <cellStyle name="Normal_Tab77" xfId="228" xr:uid="{00000000-0005-0000-0000-0000E6000000}"/>
    <cellStyle name="Normal_TAB8" xfId="229" xr:uid="{00000000-0005-0000-0000-0000E7000000}"/>
    <cellStyle name="Normal_test" xfId="230" xr:uid="{00000000-0005-0000-0000-0000E8000000}"/>
    <cellStyle name="Normal_ตารางที่ 1" xfId="231" xr:uid="{00000000-0005-0000-0000-0000E9000000}"/>
    <cellStyle name="Normal_ตารางที่ 10" xfId="232" xr:uid="{00000000-0005-0000-0000-0000EA000000}"/>
    <cellStyle name="Normal_ตารางที่ 10_Tab12" xfId="233" xr:uid="{00000000-0005-0000-0000-0000EB000000}"/>
    <cellStyle name="Normal_ตารางที่ 10_Tab12 2" xfId="269" xr:uid="{DB9A4EEF-614E-426F-862E-2B674631CE31}"/>
    <cellStyle name="Normal_ตารางที่ 11" xfId="234" xr:uid="{00000000-0005-0000-0000-0000EC000000}"/>
    <cellStyle name="Normal_ตารางที่ 13" xfId="235" xr:uid="{00000000-0005-0000-0000-0000ED000000}"/>
    <cellStyle name="Normal_ตารางที่ 15" xfId="236" xr:uid="{00000000-0005-0000-0000-0000EE000000}"/>
    <cellStyle name="Normal_ตารางที่ 15 (ต่อ)" xfId="237" xr:uid="{00000000-0005-0000-0000-0000EF000000}"/>
    <cellStyle name="Normal_ตารางที่ 3" xfId="238" xr:uid="{00000000-0005-0000-0000-0000F0000000}"/>
    <cellStyle name="Normal_ตารางที่ 4" xfId="239" xr:uid="{00000000-0005-0000-0000-0000F1000000}"/>
    <cellStyle name="Normal_ตารางที่ 5" xfId="240" xr:uid="{00000000-0005-0000-0000-0000F2000000}"/>
    <cellStyle name="Normal_ตารางที่ 6" xfId="241" xr:uid="{00000000-0005-0000-0000-0000F3000000}"/>
    <cellStyle name="Normal_ตารางที่ 7" xfId="242" xr:uid="{00000000-0005-0000-0000-0000F4000000}"/>
    <cellStyle name="Normal_ตารางที่ 7_1" xfId="243" xr:uid="{00000000-0005-0000-0000-0000F5000000}"/>
    <cellStyle name="Normal_ตารางที่ 8" xfId="244" xr:uid="{00000000-0005-0000-0000-0000F6000000}"/>
    <cellStyle name="Normal_สารบาญ" xfId="245" xr:uid="{00000000-0005-0000-0000-0000F7000000}"/>
    <cellStyle name="Note 2" xfId="246" xr:uid="{00000000-0005-0000-0000-0000F8000000}"/>
    <cellStyle name="Note 2 2" xfId="247" xr:uid="{00000000-0005-0000-0000-0000F9000000}"/>
    <cellStyle name="Note 3" xfId="248" xr:uid="{00000000-0005-0000-0000-0000FA000000}"/>
    <cellStyle name="Note 3 2" xfId="249" xr:uid="{00000000-0005-0000-0000-0000FB000000}"/>
    <cellStyle name="Note 4" xfId="250" xr:uid="{00000000-0005-0000-0000-0000FC000000}"/>
    <cellStyle name="Output 2" xfId="251" xr:uid="{00000000-0005-0000-0000-0000FD000000}"/>
    <cellStyle name="Output 3" xfId="252" xr:uid="{00000000-0005-0000-0000-0000FE000000}"/>
    <cellStyle name="Output 4" xfId="253" xr:uid="{00000000-0005-0000-0000-0000FF000000}"/>
    <cellStyle name="Title 2" xfId="254" xr:uid="{00000000-0005-0000-0000-000000010000}"/>
    <cellStyle name="Title 3" xfId="255" xr:uid="{00000000-0005-0000-0000-000001010000}"/>
    <cellStyle name="Title 4" xfId="256" xr:uid="{00000000-0005-0000-0000-000002010000}"/>
    <cellStyle name="Total 2" xfId="257" xr:uid="{00000000-0005-0000-0000-000003010000}"/>
    <cellStyle name="Total 3" xfId="258" xr:uid="{00000000-0005-0000-0000-000004010000}"/>
    <cellStyle name="Total 4" xfId="259" xr:uid="{00000000-0005-0000-0000-000005010000}"/>
    <cellStyle name="Warning Text 2" xfId="260" xr:uid="{00000000-0005-0000-0000-000006010000}"/>
    <cellStyle name="Warning Text 3" xfId="261" xr:uid="{00000000-0005-0000-0000-000007010000}"/>
    <cellStyle name="Warning Text 4" xfId="262" xr:uid="{00000000-0005-0000-0000-000008010000}"/>
    <cellStyle name="เครื่องหมายจุลภาค_Tab53" xfId="263" xr:uid="{00000000-0005-0000-0000-000009010000}"/>
    <cellStyle name="ปกติ_Tab53" xfId="264" xr:uid="{00000000-0005-0000-0000-00000A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99CDFF"/>
      <rgbColor rgb="00000080"/>
      <rgbColor rgb="00FF00FF"/>
      <rgbColor rgb="00FFFF00"/>
      <rgbColor rgb="0000FFFF"/>
      <rgbColor rgb="00800080"/>
      <rgbColor rgb="00800000"/>
      <rgbColor rgb="00008080"/>
      <rgbColor rgb="000000FF"/>
      <rgbColor rgb="0000CCFF"/>
      <rgbColor rgb="00CCFFFF"/>
      <rgbColor rgb="00CCFFCC"/>
      <rgbColor rgb="00FFFF99"/>
      <rgbColor rgb="0099CDFF"/>
      <rgbColor rgb="00FF99CC"/>
      <rgbColor rgb="00E3F4FE"/>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055815486832269E-2"/>
          <c:y val="9.0788606134378128E-2"/>
          <c:w val="0.93712212817412333"/>
          <c:h val="0.7924552637801684"/>
        </c:manualLayout>
      </c:layout>
      <c:barChart>
        <c:barDir val="col"/>
        <c:grouping val="clustered"/>
        <c:varyColors val="0"/>
        <c:ser>
          <c:idx val="0"/>
          <c:order val="0"/>
          <c:tx>
            <c:strRef>
              <c:f>'G3-7'!$A$14</c:f>
              <c:strCache>
                <c:ptCount val="1"/>
                <c:pt idx="0">
                  <c:v>ดุลบัญชีเดินสะพัด Current account</c:v>
                </c:pt>
              </c:strCache>
            </c:strRef>
          </c:tx>
          <c:spPr>
            <a:solidFill>
              <a:srgbClr val="FFFFFF"/>
            </a:solidFill>
            <a:ln w="12700">
              <a:solidFill>
                <a:srgbClr val="0070C0"/>
              </a:solidFill>
              <a:prstDash val="solid"/>
            </a:ln>
          </c:spPr>
          <c:invertIfNegative val="0"/>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43-4C0B-8176-51DCD75180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'G3-7'!$B$13:$AK$13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'G3-7'!$B$14:$AK$14</c:f>
              <c:numCache>
                <c:formatCode>#,##0.0</c:formatCode>
                <c:ptCount val="36"/>
                <c:pt idx="0">
                  <c:v>-2204.42556429455</c:v>
                </c:pt>
                <c:pt idx="1">
                  <c:v>-651.91438630325558</c:v>
                </c:pt>
                <c:pt idx="2">
                  <c:v>1244.8476928659468</c:v>
                </c:pt>
                <c:pt idx="3">
                  <c:v>-3350.6294476431272</c:v>
                </c:pt>
                <c:pt idx="4">
                  <c:v>-3716.1575232660562</c:v>
                </c:pt>
                <c:pt idx="5">
                  <c:v>-1873.3211953080345</c:v>
                </c:pt>
                <c:pt idx="6">
                  <c:v>-4044.7</c:v>
                </c:pt>
                <c:pt idx="7">
                  <c:v>-3587.5461598763918</c:v>
                </c:pt>
                <c:pt idx="8">
                  <c:v>-55.9631579552413</c:v>
                </c:pt>
                <c:pt idx="9">
                  <c:v>510.63388549823406</c:v>
                </c:pt>
                <c:pt idx="10">
                  <c:v>-550.72690746045998</c:v>
                </c:pt>
                <c:pt idx="11">
                  <c:v>967.37647775978439</c:v>
                </c:pt>
                <c:pt idx="12">
                  <c:v>-2148.905635904408</c:v>
                </c:pt>
                <c:pt idx="13">
                  <c:v>1332.3272094394388</c:v>
                </c:pt>
                <c:pt idx="14">
                  <c:v>4778.5508101445657</c:v>
                </c:pt>
                <c:pt idx="15">
                  <c:v>-581.30933607149495</c:v>
                </c:pt>
                <c:pt idx="16">
                  <c:v>-2766.0725020294985</c:v>
                </c:pt>
                <c:pt idx="17">
                  <c:v>1448.812089044369</c:v>
                </c:pt>
                <c:pt idx="18">
                  <c:v>-508</c:v>
                </c:pt>
                <c:pt idx="19">
                  <c:v>401.2</c:v>
                </c:pt>
                <c:pt idx="20">
                  <c:v>3171.1</c:v>
                </c:pt>
                <c:pt idx="21">
                  <c:v>664.6</c:v>
                </c:pt>
                <c:pt idx="22">
                  <c:v>-1243.7</c:v>
                </c:pt>
                <c:pt idx="23">
                  <c:v>2107.4</c:v>
                </c:pt>
                <c:pt idx="24">
                  <c:v>-190.50734885277799</c:v>
                </c:pt>
                <c:pt idx="25">
                  <c:v>1965.454620666254</c:v>
                </c:pt>
                <c:pt idx="26">
                  <c:v>336.57253723633482</c:v>
                </c:pt>
                <c:pt idx="27">
                  <c:v>-44.536470262448695</c:v>
                </c:pt>
                <c:pt idx="28">
                  <c:v>646.99400776623497</c:v>
                </c:pt>
                <c:pt idx="29">
                  <c:v>1950.4934366</c:v>
                </c:pt>
                <c:pt idx="30">
                  <c:v>120.310972252399</c:v>
                </c:pt>
                <c:pt idx="31">
                  <c:v>1361.6895406674037</c:v>
                </c:pt>
                <c:pt idx="32">
                  <c:v>558.57060634540892</c:v>
                </c:pt>
              </c:numCache>
            </c:numRef>
          </c:val>
          <c:extLst>
            <c:ext xmlns:c16="http://schemas.microsoft.com/office/drawing/2014/chart" uri="{C3380CC4-5D6E-409C-BE32-E72D297353CC}">
              <c16:uniqueId val="{00000001-E450-4FF3-81C5-6625E6E7CED7}"/>
            </c:ext>
          </c:extLst>
        </c:ser>
        <c:ser>
          <c:idx val="1"/>
          <c:order val="1"/>
          <c:tx>
            <c:strRef>
              <c:f>'G3-7'!$A$15</c:f>
              <c:strCache>
                <c:ptCount val="1"/>
                <c:pt idx="0">
                  <c:v>ดุลการชำระเงิน Balance of payments</c:v>
                </c:pt>
              </c:strCache>
            </c:strRef>
          </c:tx>
          <c:spPr>
            <a:noFill/>
            <a:ln w="12700">
              <a:solidFill>
                <a:schemeClr val="accent6">
                  <a:lumMod val="75000"/>
                </a:schemeClr>
              </a:solidFill>
              <a:prstDash val="solid"/>
            </a:ln>
          </c:spPr>
          <c:invertIfNegative val="0"/>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43-4C0B-8176-51DCD75180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'G3-7'!$B$13:$AK$13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'G3-7'!$B$15:$AK$15</c:f>
              <c:numCache>
                <c:formatCode>#,##0.0</c:formatCode>
                <c:ptCount val="36"/>
                <c:pt idx="0">
                  <c:v>-1646.04</c:v>
                </c:pt>
                <c:pt idx="1">
                  <c:v>2758.17</c:v>
                </c:pt>
                <c:pt idx="2">
                  <c:v>877.15</c:v>
                </c:pt>
                <c:pt idx="3">
                  <c:v>-6514.84</c:v>
                </c:pt>
                <c:pt idx="4">
                  <c:v>-2104.9699999999998</c:v>
                </c:pt>
                <c:pt idx="5">
                  <c:v>-3307.87</c:v>
                </c:pt>
                <c:pt idx="6">
                  <c:v>-2633.2</c:v>
                </c:pt>
                <c:pt idx="7">
                  <c:v>381.29</c:v>
                </c:pt>
                <c:pt idx="8">
                  <c:v>-5898.27</c:v>
                </c:pt>
                <c:pt idx="9">
                  <c:v>1152.83</c:v>
                </c:pt>
                <c:pt idx="10">
                  <c:v>590.1</c:v>
                </c:pt>
                <c:pt idx="11">
                  <c:v>3532.35</c:v>
                </c:pt>
                <c:pt idx="12">
                  <c:v>3751.18</c:v>
                </c:pt>
                <c:pt idx="13">
                  <c:v>-1801.16</c:v>
                </c:pt>
                <c:pt idx="14">
                  <c:v>759.76</c:v>
                </c:pt>
                <c:pt idx="15">
                  <c:v>-1659.46</c:v>
                </c:pt>
                <c:pt idx="16">
                  <c:v>1017.84</c:v>
                </c:pt>
                <c:pt idx="17">
                  <c:v>-2707.7</c:v>
                </c:pt>
                <c:pt idx="18">
                  <c:v>252.6</c:v>
                </c:pt>
                <c:pt idx="19">
                  <c:v>325</c:v>
                </c:pt>
                <c:pt idx="20">
                  <c:v>918.4</c:v>
                </c:pt>
                <c:pt idx="21">
                  <c:v>-351.8</c:v>
                </c:pt>
                <c:pt idx="22">
                  <c:v>1590.9</c:v>
                </c:pt>
                <c:pt idx="23">
                  <c:v>463.9</c:v>
                </c:pt>
                <c:pt idx="24">
                  <c:v>841.63</c:v>
                </c:pt>
                <c:pt idx="25">
                  <c:v>1121.33</c:v>
                </c:pt>
                <c:pt idx="26">
                  <c:v>-116.3</c:v>
                </c:pt>
                <c:pt idx="27">
                  <c:v>937.74</c:v>
                </c:pt>
                <c:pt idx="28">
                  <c:v>550.99</c:v>
                </c:pt>
                <c:pt idx="29">
                  <c:v>632.61</c:v>
                </c:pt>
                <c:pt idx="30">
                  <c:v>2105.67</c:v>
                </c:pt>
                <c:pt idx="31">
                  <c:v>2514.39</c:v>
                </c:pt>
                <c:pt idx="32">
                  <c:v>2356.9499999999998</c:v>
                </c:pt>
              </c:numCache>
            </c:numRef>
          </c:val>
          <c:extLst>
            <c:ext xmlns:c16="http://schemas.microsoft.com/office/drawing/2014/chart" uri="{C3380CC4-5D6E-409C-BE32-E72D297353CC}">
              <c16:uniqueId val="{00000003-E450-4FF3-81C5-6625E6E7CED7}"/>
            </c:ext>
          </c:extLst>
        </c:ser>
        <c:dLbls>
          <c:showLegendKey val="0"/>
          <c:showVal val="0"/>
          <c:showCatName val="0"/>
          <c:showSerName val="0"/>
          <c:showPercent val="0"/>
          <c:showBubbleSize val="0"/>
        </c:dLbls>
        <c:gapWidth val="50"/>
        <c:axId val="951627536"/>
        <c:axId val="1"/>
      </c:barChart>
      <c:catAx>
        <c:axId val="9516275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1"/>
        <c:crosses val="autoZero"/>
        <c:auto val="0"/>
        <c:lblAlgn val="ctr"/>
        <c:lblOffset val="5"/>
        <c:tickLblSkip val="1"/>
        <c:tickMarkSkip val="1"/>
        <c:noMultiLvlLbl val="0"/>
      </c:catAx>
      <c:valAx>
        <c:axId val="1"/>
        <c:scaling>
          <c:orientation val="minMax"/>
          <c:max val="10000"/>
          <c:min val="-8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ngsanaUPC"/>
                <a:ea typeface="AngsanaUPC"/>
                <a:cs typeface="AngsanaUPC"/>
              </a:defRPr>
            </a:pPr>
            <a:endParaRPr lang="th-TH"/>
          </a:p>
        </c:txPr>
        <c:crossAx val="951627536"/>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EucrosiaUPC"/>
                <a:ea typeface="EucrosiaUPC"/>
                <a:cs typeface="EucrosiaUPC"/>
              </a:defRPr>
            </a:pPr>
            <a:endParaRPr lang="th-TH"/>
          </a:p>
        </c:txPr>
      </c:legendEntry>
      <c:legendEntry>
        <c:idx val="1"/>
        <c:txPr>
          <a:bodyPr/>
          <a:lstStyle/>
          <a:p>
            <a:pPr>
              <a:defRPr sz="1200" b="0" i="0" u="none" strike="noStrike" baseline="0">
                <a:solidFill>
                  <a:srgbClr val="000000"/>
                </a:solidFill>
                <a:latin typeface="EucrosiaUPC"/>
                <a:ea typeface="EucrosiaUPC"/>
                <a:cs typeface="EucrosiaUPC"/>
              </a:defRPr>
            </a:pPr>
            <a:endParaRPr lang="th-TH"/>
          </a:p>
        </c:txPr>
      </c:legendEntry>
      <c:layout>
        <c:manualLayout>
          <c:xMode val="edge"/>
          <c:yMode val="edge"/>
          <c:x val="0.37961539280245854"/>
          <c:y val="0.11579508146740822"/>
          <c:w val="0.21298376606430064"/>
          <c:h val="0.16057888875695206"/>
        </c:manualLayout>
      </c:layout>
      <c:overlay val="0"/>
      <c:spPr>
        <a:solidFill>
          <a:srgbClr val="FFFFFF"/>
        </a:solidFill>
        <a:ln w="25400">
          <a:noFill/>
        </a:ln>
      </c:spPr>
      <c:txPr>
        <a:bodyPr/>
        <a:lstStyle/>
        <a:p>
          <a:pPr>
            <a:defRPr sz="120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37011595325484E-2"/>
          <c:y val="8.954227590591228E-2"/>
          <c:w val="0.93062827225130895"/>
          <c:h val="0.77727272727272723"/>
        </c:manualLayout>
      </c:layout>
      <c:lineChart>
        <c:grouping val="standard"/>
        <c:varyColors val="0"/>
        <c:ser>
          <c:idx val="0"/>
          <c:order val="0"/>
          <c:tx>
            <c:strRef>
              <c:f>'G3-11'!$A$8</c:f>
              <c:strCache>
                <c:ptCount val="1"/>
                <c:pt idx="0">
                  <c:v>ราคาผู้บริโภคทั้งประเทศ</c:v>
                </c:pt>
              </c:strCache>
            </c:strRef>
          </c:tx>
          <c:spPr>
            <a:ln w="25400">
              <a:solidFill>
                <a:srgbClr val="0000FF"/>
              </a:solidFill>
              <a:prstDash val="solid"/>
            </a:ln>
          </c:spPr>
          <c:marker>
            <c:symbol val="none"/>
          </c:marker>
          <c:dLbls>
            <c:dLbl>
              <c:idx val="59"/>
              <c:layout>
                <c:manualLayout>
                  <c:x val="-6.5753844528917711E-3"/>
                  <c:y val="-5.14741961526584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6E-41BF-AAEB-E2B47C0EC6A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'G3-11'!$B$7:$BI$7</c:f>
              <c:numCache>
                <c:formatCode>General</c:formatCode>
                <c:ptCount val="60"/>
                <c:pt idx="4">
                  <c:v>2</c:v>
                </c:pt>
                <c:pt idx="5">
                  <c:v>0</c:v>
                </c:pt>
                <c:pt idx="6">
                  <c:v>2</c:v>
                </c:pt>
                <c:pt idx="7">
                  <c:v>0</c:v>
                </c:pt>
                <c:pt idx="16">
                  <c:v>2</c:v>
                </c:pt>
                <c:pt idx="17">
                  <c:v>0</c:v>
                </c:pt>
                <c:pt idx="18">
                  <c:v>2</c:v>
                </c:pt>
                <c:pt idx="19">
                  <c:v>1</c:v>
                </c:pt>
                <c:pt idx="28">
                  <c:v>2</c:v>
                </c:pt>
                <c:pt idx="29">
                  <c:v>0</c:v>
                </c:pt>
                <c:pt idx="30">
                  <c:v>2</c:v>
                </c:pt>
                <c:pt idx="31">
                  <c:v>2</c:v>
                </c:pt>
                <c:pt idx="40">
                  <c:v>2</c:v>
                </c:pt>
                <c:pt idx="41">
                  <c:v>0</c:v>
                </c:pt>
                <c:pt idx="42">
                  <c:v>2</c:v>
                </c:pt>
                <c:pt idx="43">
                  <c:v>3</c:v>
                </c:pt>
                <c:pt idx="52">
                  <c:v>2</c:v>
                </c:pt>
                <c:pt idx="53">
                  <c:v>0</c:v>
                </c:pt>
                <c:pt idx="54">
                  <c:v>2</c:v>
                </c:pt>
                <c:pt idx="55">
                  <c:v>4</c:v>
                </c:pt>
              </c:numCache>
            </c:numRef>
          </c:cat>
          <c:val>
            <c:numRef>
              <c:f>'G3-11'!$B$8:$BI$8</c:f>
              <c:numCache>
                <c:formatCode>General</c:formatCode>
                <c:ptCount val="60"/>
                <c:pt idx="0">
                  <c:v>0.77</c:v>
                </c:pt>
                <c:pt idx="1">
                  <c:v>0.77</c:v>
                </c:pt>
                <c:pt idx="2">
                  <c:v>0.62</c:v>
                </c:pt>
                <c:pt idx="3" formatCode="0.0">
                  <c:v>0.27</c:v>
                </c:pt>
                <c:pt idx="4">
                  <c:v>-0.12</c:v>
                </c:pt>
                <c:pt idx="5">
                  <c:v>-0.31</c:v>
                </c:pt>
                <c:pt idx="6">
                  <c:v>-0.49</c:v>
                </c:pt>
                <c:pt idx="7">
                  <c:v>-0.56999999999999995</c:v>
                </c:pt>
                <c:pt idx="8">
                  <c:v>-0.65</c:v>
                </c:pt>
                <c:pt idx="9">
                  <c:v>-0.7</c:v>
                </c:pt>
                <c:pt idx="10">
                  <c:v>-0.85</c:v>
                </c:pt>
                <c:pt idx="11">
                  <c:v>-0.85</c:v>
                </c:pt>
                <c:pt idx="12">
                  <c:v>-0.97</c:v>
                </c:pt>
                <c:pt idx="13">
                  <c:v>-1.1200000000000001</c:v>
                </c:pt>
                <c:pt idx="14" formatCode="0.00">
                  <c:v>-1.08</c:v>
                </c:pt>
                <c:pt idx="15" formatCode="0.00">
                  <c:v>-0.56000000000000005</c:v>
                </c:pt>
                <c:pt idx="16">
                  <c:v>-7.0000000000000007E-2</c:v>
                </c:pt>
                <c:pt idx="17">
                  <c:v>0.16</c:v>
                </c:pt>
                <c:pt idx="18">
                  <c:v>0.28000000000000003</c:v>
                </c:pt>
                <c:pt idx="19">
                  <c:v>0.32</c:v>
                </c:pt>
                <c:pt idx="20">
                  <c:v>0.52</c:v>
                </c:pt>
                <c:pt idx="21">
                  <c:v>0.77</c:v>
                </c:pt>
                <c:pt idx="22">
                  <c:v>1.03</c:v>
                </c:pt>
                <c:pt idx="23">
                  <c:v>1.23</c:v>
                </c:pt>
                <c:pt idx="24">
                  <c:v>1.53</c:v>
                </c:pt>
                <c:pt idx="25">
                  <c:v>2.0699999999999998</c:v>
                </c:pt>
                <c:pt idx="26" formatCode="0.00">
                  <c:v>2.56</c:v>
                </c:pt>
                <c:pt idx="27" formatCode="0.00">
                  <c:v>2.67</c:v>
                </c:pt>
                <c:pt idx="28">
                  <c:v>3.06</c:v>
                </c:pt>
                <c:pt idx="29">
                  <c:v>3.58</c:v>
                </c:pt>
                <c:pt idx="30">
                  <c:v>4.1900000000000004</c:v>
                </c:pt>
                <c:pt idx="31">
                  <c:v>4.84</c:v>
                </c:pt>
                <c:pt idx="32">
                  <c:v>5.23</c:v>
                </c:pt>
                <c:pt idx="33">
                  <c:v>5.53</c:v>
                </c:pt>
                <c:pt idx="34">
                  <c:v>5.77</c:v>
                </c:pt>
                <c:pt idx="35">
                  <c:v>6.08</c:v>
                </c:pt>
                <c:pt idx="36">
                  <c:v>6.22</c:v>
                </c:pt>
                <c:pt idx="37">
                  <c:v>6.08</c:v>
                </c:pt>
                <c:pt idx="38" formatCode="0.00">
                  <c:v>5.84</c:v>
                </c:pt>
                <c:pt idx="39" formatCode="0.00">
                  <c:v>5.66</c:v>
                </c:pt>
                <c:pt idx="40">
                  <c:v>5.0999999999999996</c:v>
                </c:pt>
                <c:pt idx="41">
                  <c:v>4.4800000000000004</c:v>
                </c:pt>
                <c:pt idx="42">
                  <c:v>3.87</c:v>
                </c:pt>
                <c:pt idx="43">
                  <c:v>3.3</c:v>
                </c:pt>
                <c:pt idx="44">
                  <c:v>2.79</c:v>
                </c:pt>
                <c:pt idx="45">
                  <c:v>2.27</c:v>
                </c:pt>
                <c:pt idx="46">
                  <c:v>1.77</c:v>
                </c:pt>
                <c:pt idx="47">
                  <c:v>1.23</c:v>
                </c:pt>
                <c:pt idx="48">
                  <c:v>0.73</c:v>
                </c:pt>
                <c:pt idx="49" formatCode="0.0">
                  <c:v>0.35</c:v>
                </c:pt>
                <c:pt idx="50" formatCode="0.0">
                  <c:v>0.08</c:v>
                </c:pt>
                <c:pt idx="51" formatCode="0.0">
                  <c:v>-0.12</c:v>
                </c:pt>
                <c:pt idx="52" formatCode="0.0">
                  <c:v>-0.04</c:v>
                </c:pt>
                <c:pt idx="53">
                  <c:v>0</c:v>
                </c:pt>
                <c:pt idx="54">
                  <c:v>0.03</c:v>
                </c:pt>
                <c:pt idx="55" formatCode="0.00">
                  <c:v>-0.02</c:v>
                </c:pt>
                <c:pt idx="56">
                  <c:v>0.02</c:v>
                </c:pt>
              </c:numCache>
            </c:numRef>
          </c:val>
          <c:smooth val="0"/>
          <c:extLst>
            <c:ext xmlns:c16="http://schemas.microsoft.com/office/drawing/2014/chart" uri="{C3380CC4-5D6E-409C-BE32-E72D297353CC}">
              <c16:uniqueId val="{00000000-970C-4F90-A051-1C4AA0155340}"/>
            </c:ext>
          </c:extLst>
        </c:ser>
        <c:ser>
          <c:idx val="1"/>
          <c:order val="1"/>
          <c:tx>
            <c:strRef>
              <c:f>'G3-11'!$A$9</c:f>
              <c:strCache>
                <c:ptCount val="1"/>
                <c:pt idx="0">
                  <c:v>ราคาผู้ผลิตทั้งประเทศ</c:v>
                </c:pt>
              </c:strCache>
            </c:strRef>
          </c:tx>
          <c:spPr>
            <a:ln w="12700">
              <a:solidFill>
                <a:srgbClr val="FF0000"/>
              </a:solidFill>
              <a:prstDash val="solid"/>
            </a:ln>
          </c:spPr>
          <c:marker>
            <c:symbol val="none"/>
          </c:marker>
          <c:dLbls>
            <c:dLbl>
              <c:idx val="59"/>
              <c:layout>
                <c:manualLayout>
                  <c:x val="-1.1506922792560719E-2"/>
                  <c:y val="2.25199608167880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6E-41BF-AAEB-E2B47C0EC6A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'G3-11'!$B$7:$BI$7</c:f>
              <c:numCache>
                <c:formatCode>General</c:formatCode>
                <c:ptCount val="60"/>
                <c:pt idx="4">
                  <c:v>2</c:v>
                </c:pt>
                <c:pt idx="5">
                  <c:v>0</c:v>
                </c:pt>
                <c:pt idx="6">
                  <c:v>2</c:v>
                </c:pt>
                <c:pt idx="7">
                  <c:v>0</c:v>
                </c:pt>
                <c:pt idx="16">
                  <c:v>2</c:v>
                </c:pt>
                <c:pt idx="17">
                  <c:v>0</c:v>
                </c:pt>
                <c:pt idx="18">
                  <c:v>2</c:v>
                </c:pt>
                <c:pt idx="19">
                  <c:v>1</c:v>
                </c:pt>
                <c:pt idx="28">
                  <c:v>2</c:v>
                </c:pt>
                <c:pt idx="29">
                  <c:v>0</c:v>
                </c:pt>
                <c:pt idx="30">
                  <c:v>2</c:v>
                </c:pt>
                <c:pt idx="31">
                  <c:v>2</c:v>
                </c:pt>
                <c:pt idx="40">
                  <c:v>2</c:v>
                </c:pt>
                <c:pt idx="41">
                  <c:v>0</c:v>
                </c:pt>
                <c:pt idx="42">
                  <c:v>2</c:v>
                </c:pt>
                <c:pt idx="43">
                  <c:v>3</c:v>
                </c:pt>
                <c:pt idx="52">
                  <c:v>2</c:v>
                </c:pt>
                <c:pt idx="53">
                  <c:v>0</c:v>
                </c:pt>
                <c:pt idx="54">
                  <c:v>2</c:v>
                </c:pt>
                <c:pt idx="55">
                  <c:v>4</c:v>
                </c:pt>
              </c:numCache>
            </c:numRef>
          </c:cat>
          <c:val>
            <c:numRef>
              <c:f>'G3-11'!$B$9:$BI$9</c:f>
              <c:numCache>
                <c:formatCode>General</c:formatCode>
                <c:ptCount val="60"/>
                <c:pt idx="0">
                  <c:v>-0.8</c:v>
                </c:pt>
                <c:pt idx="1">
                  <c:v>-0.8</c:v>
                </c:pt>
                <c:pt idx="2">
                  <c:v>-1</c:v>
                </c:pt>
                <c:pt idx="3" formatCode="0.0">
                  <c:v>-1.4</c:v>
                </c:pt>
                <c:pt idx="4">
                  <c:v>-1.8</c:v>
                </c:pt>
                <c:pt idx="5">
                  <c:v>-2</c:v>
                </c:pt>
                <c:pt idx="6">
                  <c:v>-2.1</c:v>
                </c:pt>
                <c:pt idx="7">
                  <c:v>-2</c:v>
                </c:pt>
                <c:pt idx="8">
                  <c:v>-2</c:v>
                </c:pt>
                <c:pt idx="9">
                  <c:v>-1.8</c:v>
                </c:pt>
                <c:pt idx="10">
                  <c:v>-1.8</c:v>
                </c:pt>
                <c:pt idx="11">
                  <c:v>-1.8</c:v>
                </c:pt>
                <c:pt idx="12">
                  <c:v>-1.7</c:v>
                </c:pt>
                <c:pt idx="13">
                  <c:v>-1.7</c:v>
                </c:pt>
                <c:pt idx="14">
                  <c:v>-1.4</c:v>
                </c:pt>
                <c:pt idx="15">
                  <c:v>-0.6</c:v>
                </c:pt>
                <c:pt idx="16">
                  <c:v>-0.3</c:v>
                </c:pt>
                <c:pt idx="17">
                  <c:v>-1</c:v>
                </c:pt>
                <c:pt idx="18">
                  <c:v>-1.6</c:v>
                </c:pt>
                <c:pt idx="19">
                  <c:v>-2</c:v>
                </c:pt>
                <c:pt idx="20">
                  <c:v>-2.6</c:v>
                </c:pt>
                <c:pt idx="21">
                  <c:v>-3.3</c:v>
                </c:pt>
                <c:pt idx="22">
                  <c:v>-4</c:v>
                </c:pt>
                <c:pt idx="23">
                  <c:v>-4.7</c:v>
                </c:pt>
                <c:pt idx="24">
                  <c:v>-5.4</c:v>
                </c:pt>
                <c:pt idx="25">
                  <c:v>6.2</c:v>
                </c:pt>
                <c:pt idx="26">
                  <c:v>7</c:v>
                </c:pt>
                <c:pt idx="27">
                  <c:v>7.7</c:v>
                </c:pt>
                <c:pt idx="28">
                  <c:v>8.3000000000000007</c:v>
                </c:pt>
                <c:pt idx="29">
                  <c:v>9.1</c:v>
                </c:pt>
                <c:pt idx="30">
                  <c:v>9.6</c:v>
                </c:pt>
                <c:pt idx="31">
                  <c:v>10.1</c:v>
                </c:pt>
                <c:pt idx="32">
                  <c:v>10.6</c:v>
                </c:pt>
                <c:pt idx="33">
                  <c:v>10.8</c:v>
                </c:pt>
                <c:pt idx="34">
                  <c:v>10.6</c:v>
                </c:pt>
                <c:pt idx="35">
                  <c:v>10.4</c:v>
                </c:pt>
                <c:pt idx="36">
                  <c:v>9.9</c:v>
                </c:pt>
                <c:pt idx="37">
                  <c:v>9.1999999999999993</c:v>
                </c:pt>
                <c:pt idx="38">
                  <c:v>7.9</c:v>
                </c:pt>
                <c:pt idx="39">
                  <c:v>6.5</c:v>
                </c:pt>
                <c:pt idx="40">
                  <c:v>5</c:v>
                </c:pt>
                <c:pt idx="41">
                  <c:v>3.2</c:v>
                </c:pt>
                <c:pt idx="42">
                  <c:v>1.8</c:v>
                </c:pt>
                <c:pt idx="43">
                  <c:v>0.7</c:v>
                </c:pt>
                <c:pt idx="44">
                  <c:v>-0.3</c:v>
                </c:pt>
                <c:pt idx="45">
                  <c:v>-1.3</c:v>
                </c:pt>
                <c:pt idx="46">
                  <c:v>-2</c:v>
                </c:pt>
                <c:pt idx="47">
                  <c:v>-2.4</c:v>
                </c:pt>
                <c:pt idx="48">
                  <c:v>-2.6</c:v>
                </c:pt>
                <c:pt idx="49" formatCode="0.0">
                  <c:v>-2.6</c:v>
                </c:pt>
                <c:pt idx="50" formatCode="0.0">
                  <c:v>-2.2000000000000002</c:v>
                </c:pt>
                <c:pt idx="51" formatCode="0.0">
                  <c:v>-1.7</c:v>
                </c:pt>
                <c:pt idx="52" formatCode="0.0">
                  <c:v>-1</c:v>
                </c:pt>
                <c:pt idx="53">
                  <c:v>0</c:v>
                </c:pt>
                <c:pt idx="54">
                  <c:v>0.7</c:v>
                </c:pt>
                <c:pt idx="55">
                  <c:v>1.2</c:v>
                </c:pt>
                <c:pt idx="56">
                  <c:v>1.3</c:v>
                </c:pt>
              </c:numCache>
            </c:numRef>
          </c:val>
          <c:smooth val="0"/>
          <c:extLst>
            <c:ext xmlns:c16="http://schemas.microsoft.com/office/drawing/2014/chart" uri="{C3380CC4-5D6E-409C-BE32-E72D297353CC}">
              <c16:uniqueId val="{00000001-970C-4F90-A051-1C4AA0155340}"/>
            </c:ext>
          </c:extLst>
        </c:ser>
        <c:dLbls>
          <c:showLegendKey val="0"/>
          <c:showVal val="0"/>
          <c:showCatName val="0"/>
          <c:showSerName val="0"/>
          <c:showPercent val="0"/>
          <c:showBubbleSize val="0"/>
        </c:dLbls>
        <c:smooth val="0"/>
        <c:axId val="818984608"/>
        <c:axId val="1"/>
      </c:lineChart>
      <c:catAx>
        <c:axId val="818984608"/>
        <c:scaling>
          <c:orientation val="minMax"/>
        </c:scaling>
        <c:delete val="0"/>
        <c:axPos val="b"/>
        <c:numFmt formatCode="General" sourceLinked="1"/>
        <c:majorTickMark val="in"/>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25"/>
          <c:min val="-7"/>
        </c:scaling>
        <c:delete val="0"/>
        <c:axPos val="l"/>
        <c:numFmt formatCode="#,##0.0_ ;\-#,##0.0\ " sourceLinked="0"/>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EucrosiaUPC"/>
                <a:ea typeface="EucrosiaUPC"/>
                <a:cs typeface="EucrosiaUPC"/>
              </a:defRPr>
            </a:pPr>
            <a:endParaRPr lang="th-TH"/>
          </a:p>
        </c:txPr>
        <c:crossAx val="818984608"/>
        <c:crosses val="autoZero"/>
        <c:crossBetween val="between"/>
        <c:majorUnit val="2"/>
      </c:valAx>
      <c:spPr>
        <a:solidFill>
          <a:srgbClr val="FFFFFF"/>
        </a:solidFill>
        <a:ln w="3175">
          <a:solidFill>
            <a:srgbClr val="000000"/>
          </a:solidFill>
          <a:prstDash val="solid"/>
        </a:ln>
      </c:spPr>
    </c:plotArea>
    <c:legend>
      <c:legendPos val="r"/>
      <c:legendEntry>
        <c:idx val="0"/>
        <c:txPr>
          <a:bodyPr/>
          <a:lstStyle/>
          <a:p>
            <a:pPr>
              <a:defRPr sz="1400" b="0" i="0" u="none" strike="noStrike" baseline="0">
                <a:solidFill>
                  <a:srgbClr val="000000"/>
                </a:solidFill>
                <a:latin typeface="EucrosiaUPC"/>
                <a:ea typeface="EucrosiaUPC"/>
                <a:cs typeface="EucrosiaUPC"/>
              </a:defRPr>
            </a:pPr>
            <a:endParaRPr lang="th-TH"/>
          </a:p>
        </c:txPr>
      </c:legendEntry>
      <c:legendEntry>
        <c:idx val="1"/>
        <c:txPr>
          <a:bodyPr/>
          <a:lstStyle/>
          <a:p>
            <a:pPr>
              <a:defRPr sz="1400" b="0" i="0" u="none" strike="noStrike" baseline="0">
                <a:solidFill>
                  <a:srgbClr val="000000"/>
                </a:solidFill>
                <a:latin typeface="EucrosiaUPC"/>
                <a:ea typeface="EucrosiaUPC"/>
                <a:cs typeface="EucrosiaUPC"/>
              </a:defRPr>
            </a:pPr>
            <a:endParaRPr lang="th-TH"/>
          </a:p>
        </c:txPr>
      </c:legendEntry>
      <c:layout>
        <c:manualLayout>
          <c:xMode val="edge"/>
          <c:yMode val="edge"/>
          <c:x val="0.25656569582306654"/>
          <c:y val="0.28775962253273252"/>
          <c:w val="0.5066197179449311"/>
          <c:h val="0.11175691188890402"/>
        </c:manualLayout>
      </c:layout>
      <c:overlay val="0"/>
      <c:spPr>
        <a:solidFill>
          <a:srgbClr val="FFFFFF"/>
        </a:solidFill>
        <a:ln w="25400">
          <a:noFill/>
        </a:ln>
      </c:spPr>
      <c:txPr>
        <a:bodyPr/>
        <a:lstStyle/>
        <a:p>
          <a:pPr>
            <a:defRPr sz="140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oddHeader>&amp;R33</c:oddHeader>
    </c:headerFooter>
    <c:pageMargins b="0.98425196850393704" l="0.74803149606299213" r="0.74803149606299213" t="0.98425196850393704" header="0.51181102362204722" footer="0.51181102362204722"/>
    <c:pageSetup paperSize="9" orientation="landscape" horizontalDpi="180" verticalDpi="-4"/>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2173913043478258E-2"/>
          <c:w val="0"/>
          <c:h val="0.89275362318840579"/>
        </c:manualLayout>
      </c:layout>
      <c:lineChart>
        <c:grouping val="standard"/>
        <c:varyColors val="0"/>
        <c:ser>
          <c:idx val="0"/>
          <c:order val="0"/>
          <c:tx>
            <c:v>Deposit</c:v>
          </c:tx>
          <c:spPr>
            <a:ln w="12700">
              <a:solidFill>
                <a:srgbClr val="FF0000"/>
              </a:solidFill>
              <a:prstDash val="solid"/>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4.5999999999999996</c:v>
              </c:pt>
              <c:pt idx="1">
                <c:v>5.0999999999999996</c:v>
              </c:pt>
              <c:pt idx="2">
                <c:v>5.3</c:v>
              </c:pt>
              <c:pt idx="3">
                <c:v>5.6</c:v>
              </c:pt>
              <c:pt idx="4">
                <c:v>5.6</c:v>
              </c:pt>
              <c:pt idx="5">
                <c:v>5.5</c:v>
              </c:pt>
              <c:pt idx="6">
                <c:v>6.1</c:v>
              </c:pt>
              <c:pt idx="7">
                <c:v>7.6</c:v>
              </c:pt>
              <c:pt idx="8">
                <c:v>2.4</c:v>
              </c:pt>
              <c:pt idx="9">
                <c:v>2.1</c:v>
              </c:pt>
              <c:pt idx="10">
                <c:v>2.8</c:v>
              </c:pt>
              <c:pt idx="11">
                <c:v>2.5</c:v>
              </c:pt>
              <c:pt idx="12">
                <c:v>1.2</c:v>
              </c:pt>
              <c:pt idx="13">
                <c:v>1</c:v>
              </c:pt>
              <c:pt idx="14">
                <c:v>0.7</c:v>
              </c:pt>
              <c:pt idx="15">
                <c:v>0.1</c:v>
              </c:pt>
              <c:pt idx="16">
                <c:v>0.2</c:v>
              </c:pt>
              <c:pt idx="17">
                <c:v>1.2</c:v>
              </c:pt>
              <c:pt idx="18">
                <c:v>0.5</c:v>
              </c:pt>
              <c:pt idx="19">
                <c:v>-0.7</c:v>
              </c:pt>
              <c:pt idx="20">
                <c:v>4.5</c:v>
              </c:pt>
              <c:pt idx="21">
                <c:v>4.5</c:v>
              </c:pt>
              <c:pt idx="22">
                <c:v>4.5</c:v>
              </c:pt>
              <c:pt idx="23">
                <c:v>4.4000000000000004</c:v>
              </c:pt>
              <c:pt idx="24">
                <c:v>5.4</c:v>
              </c:pt>
              <c:pt idx="25">
                <c:v>4.9000000000000004</c:v>
              </c:pt>
              <c:pt idx="26">
                <c:v>4.9000000000000004</c:v>
              </c:pt>
              <c:pt idx="27">
                <c:v>5.6</c:v>
              </c:pt>
              <c:pt idx="28">
                <c:v>5.7</c:v>
              </c:pt>
              <c:pt idx="29">
                <c:v>3.5</c:v>
              </c:pt>
              <c:pt idx="30">
                <c:v>4.5</c:v>
              </c:pt>
              <c:pt idx="31">
                <c:v>4.4000000000000004</c:v>
              </c:pt>
            </c:numLit>
          </c:val>
          <c:smooth val="0"/>
          <c:extLst>
            <c:ext xmlns:c16="http://schemas.microsoft.com/office/drawing/2014/chart" uri="{C3380CC4-5D6E-409C-BE32-E72D297353CC}">
              <c16:uniqueId val="{00000000-F81B-48F3-851A-4029208B66A8}"/>
            </c:ext>
          </c:extLst>
        </c:ser>
        <c:ser>
          <c:idx val="1"/>
          <c:order val="1"/>
          <c:tx>
            <c:v>Credit</c:v>
          </c:tx>
          <c:spPr>
            <a:ln w="12700">
              <a:solidFill>
                <a:srgbClr val="FF00FF"/>
              </a:solidFill>
              <a:prstDash val="sysDash"/>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-5.9</c:v>
              </c:pt>
              <c:pt idx="1">
                <c:v>-4.5</c:v>
              </c:pt>
              <c:pt idx="2">
                <c:v>-3.8</c:v>
              </c:pt>
              <c:pt idx="3">
                <c:v>-2.7</c:v>
              </c:pt>
              <c:pt idx="4">
                <c:v>-1.7</c:v>
              </c:pt>
              <c:pt idx="5">
                <c:v>-0.8</c:v>
              </c:pt>
              <c:pt idx="6">
                <c:v>-1.3</c:v>
              </c:pt>
              <c:pt idx="7">
                <c:v>-1.2</c:v>
              </c:pt>
              <c:pt idx="8">
                <c:v>1.6</c:v>
              </c:pt>
              <c:pt idx="9">
                <c:v>3.7</c:v>
              </c:pt>
              <c:pt idx="10">
                <c:v>5.5</c:v>
              </c:pt>
              <c:pt idx="11">
                <c:v>7.5</c:v>
              </c:pt>
              <c:pt idx="12">
                <c:v>8.4</c:v>
              </c:pt>
              <c:pt idx="13">
                <c:v>7.4</c:v>
              </c:pt>
              <c:pt idx="14">
                <c:v>6.4</c:v>
              </c:pt>
              <c:pt idx="15">
                <c:v>5.5</c:v>
              </c:pt>
              <c:pt idx="16">
                <c:v>5.2</c:v>
              </c:pt>
              <c:pt idx="17">
                <c:v>3.1</c:v>
              </c:pt>
              <c:pt idx="18">
                <c:v>3.7</c:v>
              </c:pt>
              <c:pt idx="19">
                <c:v>3.8</c:v>
              </c:pt>
              <c:pt idx="20">
                <c:v>2.9</c:v>
              </c:pt>
              <c:pt idx="21">
                <c:v>3.4</c:v>
              </c:pt>
              <c:pt idx="22">
                <c:v>3.2</c:v>
              </c:pt>
              <c:pt idx="23">
                <c:v>3.6</c:v>
              </c:pt>
              <c:pt idx="24">
                <c:v>3.5</c:v>
              </c:pt>
              <c:pt idx="25">
                <c:v>3.8</c:v>
              </c:pt>
              <c:pt idx="26">
                <c:v>4.4000000000000004</c:v>
              </c:pt>
              <c:pt idx="27">
                <c:v>4.9000000000000004</c:v>
              </c:pt>
              <c:pt idx="28">
                <c:v>5.9</c:v>
              </c:pt>
              <c:pt idx="29">
                <c:v>6.9</c:v>
              </c:pt>
              <c:pt idx="30">
                <c:v>6.3</c:v>
              </c:pt>
              <c:pt idx="31">
                <c:v>7.1</c:v>
              </c:pt>
            </c:numLit>
          </c:val>
          <c:smooth val="0"/>
          <c:extLst>
            <c:ext xmlns:c16="http://schemas.microsoft.com/office/drawing/2014/chart" uri="{C3380CC4-5D6E-409C-BE32-E72D297353CC}">
              <c16:uniqueId val="{00000001-F81B-48F3-851A-4029208B66A8}"/>
            </c:ext>
          </c:extLst>
        </c:ser>
        <c:dLbls>
          <c:showLegendKey val="0"/>
          <c:showVal val="0"/>
          <c:showCatName val="0"/>
          <c:showSerName val="0"/>
          <c:showPercent val="0"/>
          <c:showBubbleSize val="0"/>
        </c:dLbls>
        <c:smooth val="0"/>
        <c:axId val="818980864"/>
        <c:axId val="1"/>
      </c:lineChart>
      <c:catAx>
        <c:axId val="818980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35"/>
          <c:min val="-15"/>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818980864"/>
        <c:crosses val="autoZero"/>
        <c:crossBetween val="midCat"/>
        <c:majorUnit val="5"/>
      </c:valAx>
      <c:spPr>
        <a:solidFill>
          <a:srgbClr val="FFFFFF"/>
        </a:solid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2941176470588235E-2"/>
          <c:w val="0"/>
          <c:h val="0.82058823529411762"/>
        </c:manualLayout>
      </c:layout>
      <c:lineChart>
        <c:grouping val="standard"/>
        <c:varyColors val="0"/>
        <c:ser>
          <c:idx val="0"/>
          <c:order val="0"/>
          <c:tx>
            <c:v>1.92 1.95 1.8 1.8</c:v>
          </c:tx>
          <c:spPr>
            <a:ln w="12700">
              <a:solidFill>
                <a:srgbClr val="FF00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1.67</c:v>
              </c:pt>
              <c:pt idx="1">
                <c:v>1.7</c:v>
              </c:pt>
              <c:pt idx="2">
                <c:v>1.71</c:v>
              </c:pt>
              <c:pt idx="3">
                <c:v>1.75</c:v>
              </c:pt>
              <c:pt idx="4">
                <c:v>1.84</c:v>
              </c:pt>
              <c:pt idx="5">
                <c:v>1.76</c:v>
              </c:pt>
              <c:pt idx="6">
                <c:v>1.64</c:v>
              </c:pt>
              <c:pt idx="7">
                <c:v>1.59</c:v>
              </c:pt>
              <c:pt idx="8">
                <c:v>1.49</c:v>
              </c:pt>
              <c:pt idx="9">
                <c:v>1.42</c:v>
              </c:pt>
              <c:pt idx="10">
                <c:v>1.57</c:v>
              </c:pt>
              <c:pt idx="11">
                <c:v>1.64</c:v>
              </c:pt>
              <c:pt idx="12">
                <c:v>1.57</c:v>
              </c:pt>
              <c:pt idx="13">
                <c:v>1.56</c:v>
              </c:pt>
              <c:pt idx="14">
                <c:v>1.03</c:v>
              </c:pt>
              <c:pt idx="15">
                <c:v>1.07</c:v>
              </c:pt>
              <c:pt idx="16">
                <c:v>1.1000000000000001</c:v>
              </c:pt>
              <c:pt idx="17">
                <c:v>1.1100000000000001</c:v>
              </c:pt>
              <c:pt idx="18">
                <c:v>1.1200000000000001</c:v>
              </c:pt>
              <c:pt idx="19">
                <c:v>1.03</c:v>
              </c:pt>
              <c:pt idx="20">
                <c:v>1.02</c:v>
              </c:pt>
              <c:pt idx="21">
                <c:v>1.05</c:v>
              </c:pt>
              <c:pt idx="22">
                <c:v>1.04</c:v>
              </c:pt>
              <c:pt idx="23">
                <c:v>1</c:v>
              </c:pt>
              <c:pt idx="24">
                <c:v>1</c:v>
              </c:pt>
              <c:pt idx="25">
                <c:v>1.02</c:v>
              </c:pt>
              <c:pt idx="26">
                <c:v>1.07</c:v>
              </c:pt>
              <c:pt idx="27">
                <c:v>1.1299999999999999</c:v>
              </c:pt>
            </c:numLit>
          </c:val>
          <c:smooth val="0"/>
          <c:extLst>
            <c:ext xmlns:c16="http://schemas.microsoft.com/office/drawing/2014/chart" uri="{C3380CC4-5D6E-409C-BE32-E72D297353CC}">
              <c16:uniqueId val="{00000000-7D0E-438B-AEEA-7D087123E767}"/>
            </c:ext>
          </c:extLst>
        </c:ser>
        <c:ser>
          <c:idx val="1"/>
          <c:order val="1"/>
          <c:tx>
            <c:v>1.8 1.85 1.9 1.86</c:v>
          </c:tx>
          <c:spPr>
            <a:ln w="25400">
              <a:solidFill>
                <a:srgbClr val="00FF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1.8394999999999999</c:v>
              </c:pt>
              <c:pt idx="1">
                <c:v>1.8372999999999999</c:v>
              </c:pt>
              <c:pt idx="2">
                <c:v>1.831</c:v>
              </c:pt>
              <c:pt idx="3">
                <c:v>1.7978000000000001</c:v>
              </c:pt>
              <c:pt idx="4">
                <c:v>1.8168</c:v>
              </c:pt>
              <c:pt idx="5">
                <c:v>1.8024</c:v>
              </c:pt>
              <c:pt idx="6">
                <c:v>1.44</c:v>
              </c:pt>
              <c:pt idx="7">
                <c:v>1.43</c:v>
              </c:pt>
              <c:pt idx="8">
                <c:v>1.36</c:v>
              </c:pt>
              <c:pt idx="9">
                <c:v>1.34</c:v>
              </c:pt>
              <c:pt idx="10">
                <c:v>1.3</c:v>
              </c:pt>
              <c:pt idx="11">
                <c:v>1.3112999999999999</c:v>
              </c:pt>
              <c:pt idx="12">
                <c:v>1.3146</c:v>
              </c:pt>
              <c:pt idx="13">
                <c:v>1.161</c:v>
              </c:pt>
              <c:pt idx="14">
                <c:v>1.1076999999999999</c:v>
              </c:pt>
              <c:pt idx="15">
                <c:v>1.1101000000000001</c:v>
              </c:pt>
              <c:pt idx="16">
                <c:v>1.1200000000000001</c:v>
              </c:pt>
              <c:pt idx="17">
                <c:v>1.1200000000000001</c:v>
              </c:pt>
              <c:pt idx="18">
                <c:v>1.22</c:v>
              </c:pt>
              <c:pt idx="19">
                <c:v>1.1499999999999999</c:v>
              </c:pt>
              <c:pt idx="20">
                <c:v>1.1000000000000001</c:v>
              </c:pt>
              <c:pt idx="21">
                <c:v>1.0900000000000001</c:v>
              </c:pt>
              <c:pt idx="22">
                <c:v>1.1000000000000001</c:v>
              </c:pt>
              <c:pt idx="23">
                <c:v>1.1000000000000001</c:v>
              </c:pt>
              <c:pt idx="24">
                <c:v>1.1000000000000001</c:v>
              </c:pt>
              <c:pt idx="25">
                <c:v>1.25</c:v>
              </c:pt>
              <c:pt idx="26">
                <c:v>1.41</c:v>
              </c:pt>
              <c:pt idx="27">
                <c:v>1.6</c:v>
              </c:pt>
            </c:numLit>
          </c:val>
          <c:smooth val="0"/>
          <c:extLst>
            <c:ext xmlns:c16="http://schemas.microsoft.com/office/drawing/2014/chart" uri="{C3380CC4-5D6E-409C-BE32-E72D297353CC}">
              <c16:uniqueId val="{00000001-7D0E-438B-AEEA-7D087123E767}"/>
            </c:ext>
          </c:extLst>
        </c:ser>
        <c:ser>
          <c:idx val="2"/>
          <c:order val="2"/>
          <c:tx>
            <c:v>1.86 1.89 1.81 1.85</c:v>
          </c:tx>
          <c:spPr>
            <a:ln w="3175">
              <a:solidFill>
                <a:srgbClr val="0000FF"/>
              </a:solidFill>
              <a:prstDash val="lgDashDotDot"/>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1.82</c:v>
              </c:pt>
              <c:pt idx="1">
                <c:v>1.79</c:v>
              </c:pt>
              <c:pt idx="2">
                <c:v>1.71</c:v>
              </c:pt>
              <c:pt idx="3">
                <c:v>1.73</c:v>
              </c:pt>
              <c:pt idx="4">
                <c:v>1.75</c:v>
              </c:pt>
              <c:pt idx="5">
                <c:v>1.74</c:v>
              </c:pt>
              <c:pt idx="6">
                <c:v>1.61</c:v>
              </c:pt>
              <c:pt idx="7">
                <c:v>1.53</c:v>
              </c:pt>
              <c:pt idx="8">
                <c:v>1.53</c:v>
              </c:pt>
              <c:pt idx="9">
                <c:v>1.41</c:v>
              </c:pt>
              <c:pt idx="10">
                <c:v>1.57</c:v>
              </c:pt>
              <c:pt idx="11">
                <c:v>1.7</c:v>
              </c:pt>
              <c:pt idx="12">
                <c:v>1.68</c:v>
              </c:pt>
              <c:pt idx="13">
                <c:v>1.66</c:v>
              </c:pt>
              <c:pt idx="14">
                <c:v>1.1299999999999999</c:v>
              </c:pt>
              <c:pt idx="15">
                <c:v>1.1299999999999999</c:v>
              </c:pt>
              <c:pt idx="16">
                <c:v>1.1299999999999999</c:v>
              </c:pt>
              <c:pt idx="17">
                <c:v>1.1299999999999999</c:v>
              </c:pt>
              <c:pt idx="18">
                <c:v>1.1299999999999999</c:v>
              </c:pt>
              <c:pt idx="19">
                <c:v>1.1000000000000001</c:v>
              </c:pt>
              <c:pt idx="20">
                <c:v>1</c:v>
              </c:pt>
              <c:pt idx="21">
                <c:v>1</c:v>
              </c:pt>
              <c:pt idx="22">
                <c:v>1.03</c:v>
              </c:pt>
              <c:pt idx="23">
                <c:v>1.03</c:v>
              </c:pt>
              <c:pt idx="24">
                <c:v>1.03</c:v>
              </c:pt>
              <c:pt idx="25">
                <c:v>1.05</c:v>
              </c:pt>
              <c:pt idx="26">
                <c:v>1.05</c:v>
              </c:pt>
              <c:pt idx="27">
                <c:v>1.1299999999999999</c:v>
              </c:pt>
            </c:numLit>
          </c:val>
          <c:smooth val="0"/>
          <c:extLst>
            <c:ext xmlns:c16="http://schemas.microsoft.com/office/drawing/2014/chart" uri="{C3380CC4-5D6E-409C-BE32-E72D297353CC}">
              <c16:uniqueId val="{00000002-7D0E-438B-AEEA-7D087123E767}"/>
            </c:ext>
          </c:extLst>
        </c:ser>
        <c:ser>
          <c:idx val="3"/>
          <c:order val="3"/>
          <c:tx>
            <c:v>1.86 1.89 1.81 1.85</c:v>
          </c:tx>
          <c:spPr>
            <a:ln w="3175">
              <a:solidFill>
                <a:srgbClr val="FF00FF"/>
              </a:solidFill>
              <a:prstDash val="lgDash"/>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numLit>
          </c:val>
          <c:smooth val="0"/>
          <c:extLst>
            <c:ext xmlns:c16="http://schemas.microsoft.com/office/drawing/2014/chart" uri="{C3380CC4-5D6E-409C-BE32-E72D297353CC}">
              <c16:uniqueId val="{00000003-7D0E-438B-AEEA-7D087123E767}"/>
            </c:ext>
          </c:extLst>
        </c:ser>
        <c:dLbls>
          <c:showLegendKey val="0"/>
          <c:showVal val="0"/>
          <c:showCatName val="0"/>
          <c:showSerName val="0"/>
          <c:showPercent val="0"/>
          <c:showBubbleSize val="0"/>
        </c:dLbls>
        <c:smooth val="0"/>
        <c:axId val="818981696"/>
        <c:axId val="1"/>
      </c:lineChart>
      <c:catAx>
        <c:axId val="818981696"/>
        <c:scaling>
          <c:orientation val="minMax"/>
        </c:scaling>
        <c:delete val="0"/>
        <c:axPos val="b"/>
        <c:numFmt formatCode="General" sourceLinked="1"/>
        <c:majorTickMark val="out"/>
        <c:minorTickMark val="none"/>
        <c:tickLblPos val="nextTo"/>
        <c:spPr>
          <a:ln w="3175">
            <a:solidFill>
              <a:srgbClr val="000000"/>
            </a:solidFill>
            <a:prstDash val="sysDash"/>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12"/>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818981696"/>
        <c:crosses val="autoZero"/>
        <c:crossBetween val="midCat"/>
        <c:majorUnit val="1"/>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4878048780487805E-2"/>
          <c:w val="0"/>
          <c:h val="0.81402439024390238"/>
        </c:manualLayout>
      </c:layout>
      <c:lineChart>
        <c:grouping val="standard"/>
        <c:varyColors val="0"/>
        <c:ser>
          <c:idx val="0"/>
          <c:order val="0"/>
          <c:tx>
            <c:v>M 1</c:v>
          </c:tx>
          <c:spPr>
            <a:ln w="3175">
              <a:solidFill>
                <a:srgbClr val="000080"/>
              </a:solidFill>
              <a:prstDash val="lgDashDotDot"/>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9.6999999999999993</c:v>
              </c:pt>
              <c:pt idx="1">
                <c:v>15.5</c:v>
              </c:pt>
              <c:pt idx="2">
                <c:v>12.5</c:v>
              </c:pt>
              <c:pt idx="3">
                <c:v>11.5</c:v>
              </c:pt>
              <c:pt idx="4">
                <c:v>12.8</c:v>
              </c:pt>
              <c:pt idx="5">
                <c:v>12.9</c:v>
              </c:pt>
              <c:pt idx="6">
                <c:v>11.8</c:v>
              </c:pt>
              <c:pt idx="7">
                <c:v>11.8</c:v>
              </c:pt>
              <c:pt idx="8">
                <c:v>11.5</c:v>
              </c:pt>
              <c:pt idx="9">
                <c:v>10</c:v>
              </c:pt>
              <c:pt idx="10">
                <c:v>13.1</c:v>
              </c:pt>
              <c:pt idx="11">
                <c:v>14.5</c:v>
              </c:pt>
              <c:pt idx="12">
                <c:v>16.100000000000001</c:v>
              </c:pt>
              <c:pt idx="13">
                <c:v>8.6</c:v>
              </c:pt>
              <c:pt idx="14">
                <c:v>11.8</c:v>
              </c:pt>
              <c:pt idx="15">
                <c:v>10.6</c:v>
              </c:pt>
              <c:pt idx="16">
                <c:v>11.5</c:v>
              </c:pt>
              <c:pt idx="17">
                <c:v>15</c:v>
              </c:pt>
              <c:pt idx="18">
                <c:v>14</c:v>
              </c:pt>
              <c:pt idx="19">
                <c:v>13.6</c:v>
              </c:pt>
              <c:pt idx="20">
                <c:v>13.3</c:v>
              </c:pt>
              <c:pt idx="21">
                <c:v>20.399999999999999</c:v>
              </c:pt>
              <c:pt idx="22">
                <c:v>28.1</c:v>
              </c:pt>
              <c:pt idx="23">
                <c:v>15.6</c:v>
              </c:pt>
              <c:pt idx="24">
                <c:v>12.9</c:v>
              </c:pt>
              <c:pt idx="25">
                <c:v>18.600000000000001</c:v>
              </c:pt>
              <c:pt idx="26">
                <c:v>13.5</c:v>
              </c:pt>
              <c:pt idx="27">
                <c:v>17.3</c:v>
              </c:pt>
              <c:pt idx="28">
                <c:v>16</c:v>
              </c:pt>
              <c:pt idx="29">
                <c:v>12.9</c:v>
              </c:pt>
              <c:pt idx="30">
                <c:v>17.3</c:v>
              </c:pt>
              <c:pt idx="31">
                <c:v>13.1</c:v>
              </c:pt>
            </c:numLit>
          </c:val>
          <c:smooth val="0"/>
          <c:extLst>
            <c:ext xmlns:c16="http://schemas.microsoft.com/office/drawing/2014/chart" uri="{C3380CC4-5D6E-409C-BE32-E72D297353CC}">
              <c16:uniqueId val="{00000000-5660-4301-BB82-E788D50CB95C}"/>
            </c:ext>
          </c:extLst>
        </c:ser>
        <c:ser>
          <c:idx val="1"/>
          <c:order val="1"/>
          <c:tx>
            <c:v>M 2</c:v>
          </c:tx>
          <c:spPr>
            <a:ln w="25400">
              <a:solidFill>
                <a:srgbClr val="FF0000"/>
              </a:solidFill>
              <a:prstDash val="solid"/>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5.0999999999999996</c:v>
              </c:pt>
              <c:pt idx="1">
                <c:v>5.9</c:v>
              </c:pt>
              <c:pt idx="2">
                <c:v>5.4</c:v>
              </c:pt>
              <c:pt idx="3">
                <c:v>5.3</c:v>
              </c:pt>
              <c:pt idx="4">
                <c:v>5.4</c:v>
              </c:pt>
              <c:pt idx="5">
                <c:v>5.3</c:v>
              </c:pt>
              <c:pt idx="6">
                <c:v>5.7</c:v>
              </c:pt>
              <c:pt idx="7">
                <c:v>7</c:v>
              </c:pt>
              <c:pt idx="8">
                <c:v>2</c:v>
              </c:pt>
              <c:pt idx="9">
                <c:v>1.9</c:v>
              </c:pt>
              <c:pt idx="10">
                <c:v>2.4</c:v>
              </c:pt>
              <c:pt idx="11">
                <c:v>2.4</c:v>
              </c:pt>
              <c:pt idx="12">
                <c:v>2</c:v>
              </c:pt>
              <c:pt idx="13">
                <c:v>1.2</c:v>
              </c:pt>
              <c:pt idx="14">
                <c:v>1.5</c:v>
              </c:pt>
              <c:pt idx="15">
                <c:v>0.9</c:v>
              </c:pt>
              <c:pt idx="16">
                <c:v>1.3</c:v>
              </c:pt>
              <c:pt idx="17">
                <c:v>2</c:v>
              </c:pt>
              <c:pt idx="18">
                <c:v>1.7</c:v>
              </c:pt>
              <c:pt idx="19">
                <c:v>0.7</c:v>
              </c:pt>
              <c:pt idx="20">
                <c:v>5.3</c:v>
              </c:pt>
              <c:pt idx="21">
                <c:v>5.0999999999999996</c:v>
              </c:pt>
              <c:pt idx="22">
                <c:v>5.4</c:v>
              </c:pt>
              <c:pt idx="23">
                <c:v>4.9000000000000004</c:v>
              </c:pt>
              <c:pt idx="24">
                <c:v>6.1</c:v>
              </c:pt>
              <c:pt idx="25">
                <c:v>6.4</c:v>
              </c:pt>
              <c:pt idx="26">
                <c:v>6.4</c:v>
              </c:pt>
              <c:pt idx="27">
                <c:v>8.1999999999999993</c:v>
              </c:pt>
              <c:pt idx="28">
                <c:v>8.1</c:v>
              </c:pt>
              <c:pt idx="29">
                <c:v>5.8</c:v>
              </c:pt>
              <c:pt idx="30">
                <c:v>7.2</c:v>
              </c:pt>
              <c:pt idx="31">
                <c:v>6.8</c:v>
              </c:pt>
            </c:numLit>
          </c:val>
          <c:smooth val="0"/>
          <c:extLst>
            <c:ext xmlns:c16="http://schemas.microsoft.com/office/drawing/2014/chart" uri="{C3380CC4-5D6E-409C-BE32-E72D297353CC}">
              <c16:uniqueId val="{00000001-5660-4301-BB82-E788D50CB95C}"/>
            </c:ext>
          </c:extLst>
        </c:ser>
        <c:dLbls>
          <c:showLegendKey val="0"/>
          <c:showVal val="0"/>
          <c:showCatName val="0"/>
          <c:showSerName val="0"/>
          <c:showPercent val="0"/>
          <c:showBubbleSize val="0"/>
        </c:dLbls>
        <c:smooth val="0"/>
        <c:axId val="951626704"/>
        <c:axId val="1"/>
      </c:lineChart>
      <c:catAx>
        <c:axId val="95162670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40"/>
          <c:min val="-2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6704"/>
        <c:crosses val="autoZero"/>
        <c:crossBetween val="midCat"/>
        <c:majorUnit val="10"/>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4054054054054057E-2"/>
          <c:w val="0"/>
          <c:h val="0.81681681681681684"/>
        </c:manualLayout>
      </c:layout>
      <c:lineChart>
        <c:grouping val="standard"/>
        <c:varyColors val="0"/>
        <c:ser>
          <c:idx val="0"/>
          <c:order val="0"/>
          <c:tx>
            <c:v>87.07011621 87.61324008 88.0781885 88.43373032</c:v>
          </c:tx>
          <c:spPr>
            <a:ln w="25400">
              <a:solidFill>
                <a:srgbClr val="FF00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88.078610952108377</c:v>
              </c:pt>
              <c:pt idx="1">
                <c:v>89.439883092660608</c:v>
              </c:pt>
              <c:pt idx="2">
                <c:v>88.597545848361676</c:v>
              </c:pt>
              <c:pt idx="3">
                <c:v>87.4</c:v>
              </c:pt>
              <c:pt idx="4">
                <c:v>92.6</c:v>
              </c:pt>
              <c:pt idx="5">
                <c:v>92.2</c:v>
              </c:pt>
              <c:pt idx="6">
                <c:v>91.8</c:v>
              </c:pt>
              <c:pt idx="7">
                <c:v>93.12</c:v>
              </c:pt>
              <c:pt idx="8">
                <c:v>93.29</c:v>
              </c:pt>
              <c:pt idx="9">
                <c:v>93.15</c:v>
              </c:pt>
              <c:pt idx="10">
                <c:v>93.01</c:v>
              </c:pt>
              <c:pt idx="11">
                <c:v>93.22</c:v>
              </c:pt>
              <c:pt idx="12">
                <c:v>92.46</c:v>
              </c:pt>
              <c:pt idx="13">
                <c:v>91.06</c:v>
              </c:pt>
              <c:pt idx="14">
                <c:v>91.44</c:v>
              </c:pt>
              <c:pt idx="15">
                <c:v>91.45</c:v>
              </c:pt>
              <c:pt idx="16">
                <c:v>91.15</c:v>
              </c:pt>
              <c:pt idx="17">
                <c:v>91.24</c:v>
              </c:pt>
              <c:pt idx="18">
                <c:v>90.67</c:v>
              </c:pt>
              <c:pt idx="19">
                <c:v>91.136109635221047</c:v>
              </c:pt>
              <c:pt idx="20">
                <c:v>91.555465572141131</c:v>
              </c:pt>
              <c:pt idx="21">
                <c:v>92.114893069270508</c:v>
              </c:pt>
              <c:pt idx="22">
                <c:v>92.510214177094582</c:v>
              </c:pt>
              <c:pt idx="23">
                <c:v>92.602128701202162</c:v>
              </c:pt>
              <c:pt idx="24">
                <c:v>92.699230644492886</c:v>
              </c:pt>
              <c:pt idx="25">
                <c:v>93.946948726879427</c:v>
              </c:pt>
              <c:pt idx="26">
                <c:v>93.101880478667297</c:v>
              </c:pt>
              <c:pt idx="27">
                <c:v>93.819400416628923</c:v>
              </c:pt>
            </c:numLit>
          </c:val>
          <c:smooth val="0"/>
          <c:extLst>
            <c:ext xmlns:c16="http://schemas.microsoft.com/office/drawing/2014/chart" uri="{C3380CC4-5D6E-409C-BE32-E72D297353CC}">
              <c16:uniqueId val="{00000000-3008-4B67-97B3-EE4B164EFA22}"/>
            </c:ext>
          </c:extLst>
        </c:ser>
        <c:ser>
          <c:idx val="1"/>
          <c:order val="1"/>
          <c:tx>
            <c:v>0</c:v>
          </c:tx>
          <c:spPr>
            <a:ln w="12700">
              <a:solidFill>
                <a:srgbClr val="00FF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21">
                <c:v>0</c:v>
              </c:pt>
            </c:numLit>
          </c:val>
          <c:smooth val="0"/>
          <c:extLst>
            <c:ext xmlns:c16="http://schemas.microsoft.com/office/drawing/2014/chart" uri="{C3380CC4-5D6E-409C-BE32-E72D297353CC}">
              <c16:uniqueId val="{00000001-3008-4B67-97B3-EE4B164EFA22}"/>
            </c:ext>
          </c:extLst>
        </c:ser>
        <c:ser>
          <c:idx val="2"/>
          <c:order val="2"/>
          <c:tx>
            <c:v>0</c:v>
          </c:tx>
          <c:spPr>
            <a:ln w="12700">
              <a:solidFill>
                <a:srgbClr val="0000FF"/>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numLit>
          </c:val>
          <c:smooth val="0"/>
          <c:extLst>
            <c:ext xmlns:c16="http://schemas.microsoft.com/office/drawing/2014/chart" uri="{C3380CC4-5D6E-409C-BE32-E72D297353CC}">
              <c16:uniqueId val="{00000002-3008-4B67-97B3-EE4B164EFA22}"/>
            </c:ext>
          </c:extLst>
        </c:ser>
        <c:dLbls>
          <c:showLegendKey val="0"/>
          <c:showVal val="0"/>
          <c:showCatName val="0"/>
          <c:showSerName val="0"/>
          <c:showPercent val="0"/>
          <c:showBubbleSize val="0"/>
        </c:dLbls>
        <c:smooth val="0"/>
        <c:axId val="951616304"/>
        <c:axId val="1"/>
      </c:lineChart>
      <c:catAx>
        <c:axId val="95161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150"/>
          <c:min val="9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16304"/>
        <c:crosses val="autoZero"/>
        <c:crossBetween val="midCat"/>
        <c:majorUnit val="5"/>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71726232474616E-2"/>
          <c:y val="8.8235420834416406E-2"/>
          <c:w val="0.8925842348648233"/>
          <c:h val="0.83823649792695587"/>
        </c:manualLayout>
      </c:layout>
      <c:lineChart>
        <c:grouping val="standard"/>
        <c:varyColors val="0"/>
        <c:ser>
          <c:idx val="0"/>
          <c:order val="0"/>
          <c:tx>
            <c:strRef>
              <c:f>'G3-12'!$A$4</c:f>
              <c:strCache>
                <c:ptCount val="1"/>
                <c:pt idx="0">
                  <c:v> Inter-bank rate</c:v>
                </c:pt>
              </c:strCache>
            </c:strRef>
          </c:tx>
          <c:spPr>
            <a:ln w="12700">
              <a:solidFill>
                <a:srgbClr val="FF0000"/>
              </a:solidFill>
              <a:prstDash val="solid"/>
            </a:ln>
          </c:spPr>
          <c:marker>
            <c:symbol val="none"/>
          </c:marker>
          <c:cat>
            <c:numRef>
              <c:f>'G3-12'!$B$3:$AK$3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'G3-12'!$B$4:$AK$4</c:f>
              <c:numCache>
                <c:formatCode>General</c:formatCode>
                <c:ptCount val="36"/>
                <c:pt idx="0">
                  <c:v>0.45</c:v>
                </c:pt>
                <c:pt idx="1">
                  <c:v>0.45</c:v>
                </c:pt>
                <c:pt idx="2" formatCode="0.00">
                  <c:v>0.45</c:v>
                </c:pt>
                <c:pt idx="3" formatCode="0.00">
                  <c:v>0.45</c:v>
                </c:pt>
                <c:pt idx="4">
                  <c:v>0.45</c:v>
                </c:pt>
                <c:pt idx="5">
                  <c:v>0.45</c:v>
                </c:pt>
                <c:pt idx="6">
                  <c:v>0.45</c:v>
                </c:pt>
                <c:pt idx="7">
                  <c:v>0.61</c:v>
                </c:pt>
                <c:pt idx="8">
                  <c:v>0.74</c:v>
                </c:pt>
                <c:pt idx="9">
                  <c:v>0.95</c:v>
                </c:pt>
                <c:pt idx="10">
                  <c:v>0.97</c:v>
                </c:pt>
                <c:pt idx="11">
                  <c:v>1.2</c:v>
                </c:pt>
                <c:pt idx="12">
                  <c:v>1.26</c:v>
                </c:pt>
                <c:pt idx="13">
                  <c:v>1.45</c:v>
                </c:pt>
                <c:pt idx="14" formatCode="0.00">
                  <c:v>1.49</c:v>
                </c:pt>
                <c:pt idx="15" formatCode="0.00">
                  <c:v>1.7</c:v>
                </c:pt>
                <c:pt idx="16">
                  <c:v>1.72</c:v>
                </c:pt>
                <c:pt idx="17">
                  <c:v>1.95</c:v>
                </c:pt>
                <c:pt idx="18">
                  <c:v>1.95</c:v>
                </c:pt>
                <c:pt idx="19">
                  <c:v>2.2000000000000002</c:v>
                </c:pt>
                <c:pt idx="20">
                  <c:v>2.23</c:v>
                </c:pt>
                <c:pt idx="21">
                  <c:v>2.4500000000000002</c:v>
                </c:pt>
                <c:pt idx="22">
                  <c:v>2.4500000000000002</c:v>
                </c:pt>
                <c:pt idx="23">
                  <c:v>2.4500000000000002</c:v>
                </c:pt>
                <c:pt idx="24" formatCode="0.00">
                  <c:v>2.4500000000000002</c:v>
                </c:pt>
                <c:pt idx="25" formatCode="0.00">
                  <c:v>2.4500000000000002</c:v>
                </c:pt>
                <c:pt idx="26" formatCode="0.00">
                  <c:v>2.4500000000000002</c:v>
                </c:pt>
                <c:pt idx="27" formatCode="0.00">
                  <c:v>2.4500000000000002</c:v>
                </c:pt>
                <c:pt idx="28" formatCode="0.00">
                  <c:v>2.4500000000000002</c:v>
                </c:pt>
                <c:pt idx="29" formatCode="0.00">
                  <c:v>2.4500000000000002</c:v>
                </c:pt>
                <c:pt idx="30" formatCode="0.00">
                  <c:v>2.4500000000000002</c:v>
                </c:pt>
                <c:pt idx="31" formatCode="0.00">
                  <c:v>2.4500000000000002</c:v>
                </c:pt>
                <c:pt idx="32" formatCode="0.00">
                  <c:v>2.4500000000000002</c:v>
                </c:pt>
              </c:numCache>
            </c:numRef>
          </c:val>
          <c:smooth val="0"/>
          <c:extLst>
            <c:ext xmlns:c16="http://schemas.microsoft.com/office/drawing/2014/chart" uri="{C3380CC4-5D6E-409C-BE32-E72D297353CC}">
              <c16:uniqueId val="{00000000-4B9C-4A50-A90F-3B3BBAEF73B5}"/>
            </c:ext>
          </c:extLst>
        </c:ser>
        <c:ser>
          <c:idx val="1"/>
          <c:order val="1"/>
          <c:tx>
            <c:strRef>
              <c:f>'G3-12'!$A$5</c:f>
              <c:strCache>
                <c:ptCount val="1"/>
                <c:pt idx="0">
                  <c:v>Euro 1 month (P 3)</c:v>
                </c:pt>
              </c:strCache>
            </c:strRef>
          </c:tx>
          <c:spPr>
            <a:ln w="25400">
              <a:solidFill>
                <a:srgbClr val="00FF00"/>
              </a:solidFill>
              <a:prstDash val="solid"/>
            </a:ln>
          </c:spPr>
          <c:marker>
            <c:symbol val="none"/>
          </c:marker>
          <c:cat>
            <c:numRef>
              <c:f>'G3-12'!$B$3:$AK$3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'G3-12'!$B$5:$AK$5</c:f>
              <c:numCache>
                <c:formatCode>0.00</c:formatCode>
                <c:ptCount val="36"/>
                <c:pt idx="0">
                  <c:v>0</c:v>
                </c:pt>
                <c:pt idx="1">
                  <c:v>0</c:v>
                </c:pt>
                <c:pt idx="2">
                  <c:v>0</c:v>
                </c:pt>
                <c:pt idx="3">
                  <c:v>0</c:v>
                </c:pt>
                <c:pt idx="4">
                  <c:v>0</c:v>
                </c:pt>
                <c:pt idx="5">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formatCode="General">
                  <c:v>0</c:v>
                </c:pt>
                <c:pt idx="26" formatCode="General">
                  <c:v>0</c:v>
                </c:pt>
                <c:pt idx="27" formatCode="General">
                  <c:v>0</c:v>
                </c:pt>
                <c:pt idx="28" formatCode="General">
                  <c:v>0</c:v>
                </c:pt>
                <c:pt idx="29" formatCode="General">
                  <c:v>0</c:v>
                </c:pt>
                <c:pt idx="30" formatCode="General">
                  <c:v>0</c:v>
                </c:pt>
                <c:pt idx="31" formatCode="General">
                  <c:v>0</c:v>
                </c:pt>
                <c:pt idx="32" formatCode="General">
                  <c:v>0</c:v>
                </c:pt>
              </c:numCache>
            </c:numRef>
          </c:val>
          <c:smooth val="0"/>
          <c:extLst>
            <c:ext xmlns:c16="http://schemas.microsoft.com/office/drawing/2014/chart" uri="{C3380CC4-5D6E-409C-BE32-E72D297353CC}">
              <c16:uniqueId val="{00000001-4B9C-4A50-A90F-3B3BBAEF73B5}"/>
            </c:ext>
          </c:extLst>
        </c:ser>
        <c:ser>
          <c:idx val="2"/>
          <c:order val="2"/>
          <c:tx>
            <c:strRef>
              <c:f>'G3-12'!$A$6</c:f>
              <c:strCache>
                <c:ptCount val="1"/>
                <c:pt idx="0">
                  <c:v>Bond reperchase(7วัน)</c:v>
                </c:pt>
              </c:strCache>
            </c:strRef>
          </c:tx>
          <c:spPr>
            <a:ln w="12700">
              <a:solidFill>
                <a:srgbClr val="0000FF"/>
              </a:solidFill>
              <a:prstDash val="lgDashDotDot"/>
            </a:ln>
          </c:spPr>
          <c:marker>
            <c:symbol val="none"/>
          </c:marker>
          <c:cat>
            <c:numRef>
              <c:f>'G3-12'!$B$3:$Y$3</c:f>
              <c:numCache>
                <c:formatCode>General</c:formatCode>
                <c:ptCount val="24"/>
                <c:pt idx="4">
                  <c:v>2</c:v>
                </c:pt>
                <c:pt idx="5">
                  <c:v>0</c:v>
                </c:pt>
                <c:pt idx="6">
                  <c:v>2</c:v>
                </c:pt>
                <c:pt idx="7">
                  <c:v>2</c:v>
                </c:pt>
                <c:pt idx="16">
                  <c:v>2</c:v>
                </c:pt>
                <c:pt idx="17">
                  <c:v>0</c:v>
                </c:pt>
                <c:pt idx="18">
                  <c:v>2</c:v>
                </c:pt>
                <c:pt idx="19">
                  <c:v>3</c:v>
                </c:pt>
              </c:numCache>
            </c:numRef>
          </c:cat>
          <c:val>
            <c:numRef>
              <c:f>'G3-12'!$B$6:$AK$6</c:f>
              <c:numCache>
                <c:formatCode>General</c:formatCode>
                <c:ptCount val="36"/>
              </c:numCache>
            </c:numRef>
          </c:val>
          <c:smooth val="0"/>
          <c:extLst>
            <c:ext xmlns:c16="http://schemas.microsoft.com/office/drawing/2014/chart" uri="{C3380CC4-5D6E-409C-BE32-E72D297353CC}">
              <c16:uniqueId val="{00000002-4B9C-4A50-A90F-3B3BBAEF73B5}"/>
            </c:ext>
          </c:extLst>
        </c:ser>
        <c:dLbls>
          <c:showLegendKey val="0"/>
          <c:showVal val="0"/>
          <c:showCatName val="0"/>
          <c:showSerName val="0"/>
          <c:showPercent val="0"/>
          <c:showBubbleSize val="0"/>
        </c:dLbls>
        <c:smooth val="0"/>
        <c:axId val="951621296"/>
        <c:axId val="1"/>
      </c:lineChart>
      <c:catAx>
        <c:axId val="951621296"/>
        <c:scaling>
          <c:orientation val="minMax"/>
        </c:scaling>
        <c:delete val="0"/>
        <c:axPos val="b"/>
        <c:numFmt formatCode="General" sourceLinked="1"/>
        <c:majorTickMark val="out"/>
        <c:minorTickMark val="none"/>
        <c:tickLblPos val="low"/>
        <c:spPr>
          <a:ln w="3175">
            <a:solidFill>
              <a:srgbClr val="000000"/>
            </a:solidFill>
            <a:prstDash val="sysDash"/>
          </a:ln>
        </c:spPr>
        <c:txPr>
          <a:bodyPr/>
          <a:lstStyle/>
          <a:p>
            <a:pPr>
              <a:defRPr sz="1400"/>
            </a:pPr>
            <a:endParaRPr lang="th-TH"/>
          </a:p>
        </c:txPr>
        <c:crossAx val="1"/>
        <c:crosses val="autoZero"/>
        <c:auto val="0"/>
        <c:lblAlgn val="ctr"/>
        <c:lblOffset val="5"/>
        <c:tickMarkSkip val="1"/>
        <c:noMultiLvlLbl val="0"/>
      </c:catAx>
      <c:valAx>
        <c:axId val="1"/>
        <c:scaling>
          <c:orientation val="minMax"/>
          <c:max val="6"/>
          <c:min val="0"/>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1296"/>
        <c:crosses val="autoZero"/>
        <c:crossBetween val="between"/>
        <c:majorUnit val="1"/>
      </c:valAx>
      <c:spPr>
        <a:no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60686732670659"/>
          <c:y val="8.8414765766074224E-2"/>
          <c:w val="0.87415826255076212"/>
          <c:h val="0.8231719571324152"/>
        </c:manualLayout>
      </c:layout>
      <c:lineChart>
        <c:grouping val="standard"/>
        <c:varyColors val="0"/>
        <c:ser>
          <c:idx val="0"/>
          <c:order val="0"/>
          <c:tx>
            <c:strRef>
              <c:f>'G3-12'!$A$10</c:f>
              <c:strCache>
                <c:ptCount val="1"/>
                <c:pt idx="0">
                  <c:v>Broad Money</c:v>
                </c:pt>
              </c:strCache>
            </c:strRef>
          </c:tx>
          <c:spPr>
            <a:ln w="25400">
              <a:solidFill>
                <a:srgbClr val="00B050"/>
              </a:solidFill>
              <a:prstDash val="sysDash"/>
            </a:ln>
          </c:spPr>
          <c:marker>
            <c:symbol val="none"/>
          </c:marker>
          <c:cat>
            <c:numRef>
              <c:f>'G3-12'!$B$9:$AK$9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'G3-12'!$B$10:$AK$10</c:f>
              <c:numCache>
                <c:formatCode>General</c:formatCode>
                <c:ptCount val="36"/>
                <c:pt idx="0">
                  <c:v>5.0999999999999996</c:v>
                </c:pt>
                <c:pt idx="1">
                  <c:v>5.3</c:v>
                </c:pt>
                <c:pt idx="2">
                  <c:v>6.3</c:v>
                </c:pt>
                <c:pt idx="3">
                  <c:v>5.9</c:v>
                </c:pt>
                <c:pt idx="4">
                  <c:v>5.8</c:v>
                </c:pt>
                <c:pt idx="5">
                  <c:v>6.2</c:v>
                </c:pt>
                <c:pt idx="6">
                  <c:v>5.3</c:v>
                </c:pt>
                <c:pt idx="7">
                  <c:v>5.2</c:v>
                </c:pt>
                <c:pt idx="8">
                  <c:v>4.5</c:v>
                </c:pt>
                <c:pt idx="9">
                  <c:v>4.2</c:v>
                </c:pt>
                <c:pt idx="10">
                  <c:v>4.7</c:v>
                </c:pt>
                <c:pt idx="11">
                  <c:v>3.9</c:v>
                </c:pt>
                <c:pt idx="12">
                  <c:v>3.6</c:v>
                </c:pt>
                <c:pt idx="13">
                  <c:v>3.5</c:v>
                </c:pt>
                <c:pt idx="14">
                  <c:v>2.7</c:v>
                </c:pt>
                <c:pt idx="15">
                  <c:v>2.2999999999999998</c:v>
                </c:pt>
                <c:pt idx="16">
                  <c:v>1.8</c:v>
                </c:pt>
                <c:pt idx="17">
                  <c:v>1.7</c:v>
                </c:pt>
                <c:pt idx="18">
                  <c:v>1.6</c:v>
                </c:pt>
                <c:pt idx="19">
                  <c:v>1.3</c:v>
                </c:pt>
                <c:pt idx="20">
                  <c:v>1.9</c:v>
                </c:pt>
                <c:pt idx="21">
                  <c:v>1.8</c:v>
                </c:pt>
                <c:pt idx="22">
                  <c:v>1.5</c:v>
                </c:pt>
                <c:pt idx="23">
                  <c:v>2</c:v>
                </c:pt>
                <c:pt idx="24">
                  <c:v>2.4</c:v>
                </c:pt>
                <c:pt idx="25">
                  <c:v>2.6</c:v>
                </c:pt>
                <c:pt idx="26">
                  <c:v>2.5</c:v>
                </c:pt>
                <c:pt idx="27">
                  <c:v>2.6</c:v>
                </c:pt>
                <c:pt idx="28">
                  <c:v>3.1</c:v>
                </c:pt>
                <c:pt idx="29">
                  <c:v>3</c:v>
                </c:pt>
                <c:pt idx="30">
                  <c:v>3.2</c:v>
                </c:pt>
                <c:pt idx="31">
                  <c:v>2.7</c:v>
                </c:pt>
                <c:pt idx="32">
                  <c:v>3.1</c:v>
                </c:pt>
              </c:numCache>
            </c:numRef>
          </c:val>
          <c:smooth val="0"/>
          <c:extLst>
            <c:ext xmlns:c16="http://schemas.microsoft.com/office/drawing/2014/chart" uri="{C3380CC4-5D6E-409C-BE32-E72D297353CC}">
              <c16:uniqueId val="{00000000-27FB-49DD-82C5-7ABDCDC39411}"/>
            </c:ext>
          </c:extLst>
        </c:ser>
        <c:ser>
          <c:idx val="1"/>
          <c:order val="1"/>
          <c:tx>
            <c:strRef>
              <c:f>'G3-12'!$A$11</c:f>
              <c:strCache>
                <c:ptCount val="1"/>
                <c:pt idx="0">
                  <c:v>Narrow Money</c:v>
                </c:pt>
              </c:strCache>
            </c:strRef>
          </c:tx>
          <c:spPr>
            <a:ln w="25400">
              <a:solidFill>
                <a:srgbClr val="FF0000"/>
              </a:solidFill>
              <a:prstDash val="solid"/>
            </a:ln>
          </c:spPr>
          <c:marker>
            <c:symbol val="none"/>
          </c:marker>
          <c:cat>
            <c:numRef>
              <c:f>'G3-12'!$B$9:$AK$9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'G3-12'!$B$11:$AK$11</c:f>
              <c:numCache>
                <c:formatCode>General</c:formatCode>
                <c:ptCount val="36"/>
                <c:pt idx="0">
                  <c:v>13.4</c:v>
                </c:pt>
                <c:pt idx="1">
                  <c:v>8.9</c:v>
                </c:pt>
                <c:pt idx="2">
                  <c:v>12.7</c:v>
                </c:pt>
                <c:pt idx="3">
                  <c:v>11.6</c:v>
                </c:pt>
                <c:pt idx="4">
                  <c:v>10.3</c:v>
                </c:pt>
                <c:pt idx="5">
                  <c:v>10.1</c:v>
                </c:pt>
                <c:pt idx="6">
                  <c:v>8.9</c:v>
                </c:pt>
                <c:pt idx="7">
                  <c:v>5.8</c:v>
                </c:pt>
                <c:pt idx="8">
                  <c:v>6.3</c:v>
                </c:pt>
                <c:pt idx="9">
                  <c:v>3.8</c:v>
                </c:pt>
                <c:pt idx="10">
                  <c:v>5.5</c:v>
                </c:pt>
                <c:pt idx="11">
                  <c:v>3.1</c:v>
                </c:pt>
                <c:pt idx="12">
                  <c:v>3.3</c:v>
                </c:pt>
                <c:pt idx="13">
                  <c:v>6.5</c:v>
                </c:pt>
                <c:pt idx="14">
                  <c:v>3.7</c:v>
                </c:pt>
                <c:pt idx="15">
                  <c:v>6.2</c:v>
                </c:pt>
                <c:pt idx="16">
                  <c:v>3.3</c:v>
                </c:pt>
                <c:pt idx="17">
                  <c:v>3.7</c:v>
                </c:pt>
                <c:pt idx="18">
                  <c:v>1.8</c:v>
                </c:pt>
                <c:pt idx="19">
                  <c:v>2.2000000000000002</c:v>
                </c:pt>
                <c:pt idx="20">
                  <c:v>1.7</c:v>
                </c:pt>
                <c:pt idx="21">
                  <c:v>2</c:v>
                </c:pt>
                <c:pt idx="22">
                  <c:v>1.4</c:v>
                </c:pt>
                <c:pt idx="23">
                  <c:v>4.2</c:v>
                </c:pt>
                <c:pt idx="24">
                  <c:v>2.2000000000000002</c:v>
                </c:pt>
                <c:pt idx="25">
                  <c:v>1.8</c:v>
                </c:pt>
                <c:pt idx="26">
                  <c:v>2.7</c:v>
                </c:pt>
                <c:pt idx="27">
                  <c:v>1.2</c:v>
                </c:pt>
                <c:pt idx="28">
                  <c:v>3</c:v>
                </c:pt>
                <c:pt idx="29">
                  <c:v>3.5</c:v>
                </c:pt>
                <c:pt idx="30">
                  <c:v>3.4</c:v>
                </c:pt>
                <c:pt idx="31">
                  <c:v>3.8</c:v>
                </c:pt>
                <c:pt idx="32">
                  <c:v>9.1999999999999993</c:v>
                </c:pt>
              </c:numCache>
            </c:numRef>
          </c:val>
          <c:smooth val="0"/>
          <c:extLst>
            <c:ext xmlns:c16="http://schemas.microsoft.com/office/drawing/2014/chart" uri="{C3380CC4-5D6E-409C-BE32-E72D297353CC}">
              <c16:uniqueId val="{00000001-27FB-49DD-82C5-7ABDCDC39411}"/>
            </c:ext>
          </c:extLst>
        </c:ser>
        <c:dLbls>
          <c:showLegendKey val="0"/>
          <c:showVal val="0"/>
          <c:showCatName val="0"/>
          <c:showSerName val="0"/>
          <c:showPercent val="0"/>
          <c:showBubbleSize val="0"/>
        </c:dLbls>
        <c:smooth val="0"/>
        <c:axId val="951616720"/>
        <c:axId val="1"/>
      </c:lineChart>
      <c:catAx>
        <c:axId val="951616720"/>
        <c:scaling>
          <c:orientation val="minMax"/>
        </c:scaling>
        <c:delete val="0"/>
        <c:axPos val="b"/>
        <c:numFmt formatCode="General" sourceLinked="1"/>
        <c:majorTickMark val="out"/>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MarkSkip val="1"/>
        <c:noMultiLvlLbl val="0"/>
      </c:catAx>
      <c:valAx>
        <c:axId val="1"/>
        <c:scaling>
          <c:orientation val="minMax"/>
          <c:max val="40"/>
          <c:min val="-20"/>
        </c:scaling>
        <c:delete val="0"/>
        <c:axPos val="l"/>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16720"/>
        <c:crosses val="autoZero"/>
        <c:crossBetween val="between"/>
        <c:majorUnit val="10"/>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50143273375231"/>
          <c:y val="6.5560466498291503E-2"/>
          <c:w val="0.85995085995085996"/>
          <c:h val="0.84637920736868033"/>
        </c:manualLayout>
      </c:layout>
      <c:lineChart>
        <c:grouping val="standard"/>
        <c:varyColors val="0"/>
        <c:ser>
          <c:idx val="0"/>
          <c:order val="0"/>
          <c:tx>
            <c:strRef>
              <c:f>'G3-12'!$A$15</c:f>
              <c:strCache>
                <c:ptCount val="1"/>
                <c:pt idx="0">
                  <c:v>Deposit</c:v>
                </c:pt>
              </c:strCache>
            </c:strRef>
          </c:tx>
          <c:spPr>
            <a:ln w="25400">
              <a:solidFill>
                <a:srgbClr val="00B050"/>
              </a:solidFill>
              <a:prstDash val="solid"/>
            </a:ln>
          </c:spPr>
          <c:marker>
            <c:symbol val="none"/>
          </c:marker>
          <c:cat>
            <c:numRef>
              <c:f>'G3-12'!$B$19:$AK$19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'G3-12'!$B$15:$AK$15</c:f>
              <c:numCache>
                <c:formatCode>General</c:formatCode>
                <c:ptCount val="36"/>
                <c:pt idx="0">
                  <c:v>4.8</c:v>
                </c:pt>
                <c:pt idx="1">
                  <c:v>5.2</c:v>
                </c:pt>
                <c:pt idx="2">
                  <c:v>6.1</c:v>
                </c:pt>
                <c:pt idx="3">
                  <c:v>5.4</c:v>
                </c:pt>
                <c:pt idx="4">
                  <c:v>5.5</c:v>
                </c:pt>
                <c:pt idx="5">
                  <c:v>5.9</c:v>
                </c:pt>
                <c:pt idx="6">
                  <c:v>5.3</c:v>
                </c:pt>
                <c:pt idx="7">
                  <c:v>5.5</c:v>
                </c:pt>
                <c:pt idx="8">
                  <c:v>5</c:v>
                </c:pt>
                <c:pt idx="9">
                  <c:v>4.8</c:v>
                </c:pt>
                <c:pt idx="10">
                  <c:v>5.3</c:v>
                </c:pt>
                <c:pt idx="11">
                  <c:v>4.5</c:v>
                </c:pt>
                <c:pt idx="12">
                  <c:v>4</c:v>
                </c:pt>
                <c:pt idx="13">
                  <c:v>3.7</c:v>
                </c:pt>
                <c:pt idx="14">
                  <c:v>3.1</c:v>
                </c:pt>
                <c:pt idx="15">
                  <c:v>2.7</c:v>
                </c:pt>
                <c:pt idx="16">
                  <c:v>2</c:v>
                </c:pt>
                <c:pt idx="17">
                  <c:v>2.1</c:v>
                </c:pt>
                <c:pt idx="18">
                  <c:v>1.8</c:v>
                </c:pt>
                <c:pt idx="19">
                  <c:v>1.4</c:v>
                </c:pt>
                <c:pt idx="20">
                  <c:v>1.8</c:v>
                </c:pt>
                <c:pt idx="21">
                  <c:v>1.3</c:v>
                </c:pt>
                <c:pt idx="22">
                  <c:v>1.1000000000000001</c:v>
                </c:pt>
                <c:pt idx="23">
                  <c:v>1.5</c:v>
                </c:pt>
                <c:pt idx="24">
                  <c:v>2.2000000000000002</c:v>
                </c:pt>
                <c:pt idx="25">
                  <c:v>2.1</c:v>
                </c:pt>
                <c:pt idx="26">
                  <c:v>2</c:v>
                </c:pt>
                <c:pt idx="27">
                  <c:v>2.2999999999999998</c:v>
                </c:pt>
                <c:pt idx="28">
                  <c:v>2.7</c:v>
                </c:pt>
                <c:pt idx="29">
                  <c:v>2.6</c:v>
                </c:pt>
                <c:pt idx="30">
                  <c:v>2.9</c:v>
                </c:pt>
                <c:pt idx="31">
                  <c:v>2.2999999999999998</c:v>
                </c:pt>
                <c:pt idx="32">
                  <c:v>2.7</c:v>
                </c:pt>
              </c:numCache>
            </c:numRef>
          </c:val>
          <c:smooth val="0"/>
          <c:extLst>
            <c:ext xmlns:c16="http://schemas.microsoft.com/office/drawing/2014/chart" uri="{C3380CC4-5D6E-409C-BE32-E72D297353CC}">
              <c16:uniqueId val="{00000000-A72B-4A98-8BF1-8289EDB34D0D}"/>
            </c:ext>
          </c:extLst>
        </c:ser>
        <c:ser>
          <c:idx val="1"/>
          <c:order val="1"/>
          <c:tx>
            <c:strRef>
              <c:f>'G3-12'!$A$16</c:f>
              <c:strCache>
                <c:ptCount val="1"/>
                <c:pt idx="0">
                  <c:v>Loan</c:v>
                </c:pt>
              </c:strCache>
            </c:strRef>
          </c:tx>
          <c:spPr>
            <a:ln w="25400">
              <a:solidFill>
                <a:srgbClr val="FF0000"/>
              </a:solidFill>
              <a:prstDash val="sysDash"/>
            </a:ln>
          </c:spPr>
          <c:marker>
            <c:symbol val="none"/>
          </c:marker>
          <c:cat>
            <c:numRef>
              <c:f>'G3-12'!$B$19:$AK$19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'G3-12'!$B$16:$AK$16</c:f>
              <c:numCache>
                <c:formatCode>General</c:formatCode>
                <c:ptCount val="36"/>
                <c:pt idx="0">
                  <c:v>4.2</c:v>
                </c:pt>
                <c:pt idx="1">
                  <c:v>4.2</c:v>
                </c:pt>
                <c:pt idx="2">
                  <c:v>4.0999999999999996</c:v>
                </c:pt>
                <c:pt idx="3">
                  <c:v>4.0999999999999996</c:v>
                </c:pt>
                <c:pt idx="4">
                  <c:v>4.0999999999999996</c:v>
                </c:pt>
                <c:pt idx="5">
                  <c:v>4.0999999999999996</c:v>
                </c:pt>
                <c:pt idx="6">
                  <c:v>4.4000000000000004</c:v>
                </c:pt>
                <c:pt idx="7">
                  <c:v>3.7</c:v>
                </c:pt>
                <c:pt idx="8">
                  <c:v>3.5</c:v>
                </c:pt>
                <c:pt idx="9">
                  <c:v>3.3</c:v>
                </c:pt>
                <c:pt idx="10">
                  <c:v>2.9</c:v>
                </c:pt>
                <c:pt idx="11">
                  <c:v>2.1</c:v>
                </c:pt>
                <c:pt idx="12">
                  <c:v>2</c:v>
                </c:pt>
                <c:pt idx="13">
                  <c:v>2</c:v>
                </c:pt>
                <c:pt idx="14">
                  <c:v>1.5</c:v>
                </c:pt>
                <c:pt idx="15">
                  <c:v>1.4</c:v>
                </c:pt>
                <c:pt idx="16">
                  <c:v>1.3</c:v>
                </c:pt>
                <c:pt idx="17">
                  <c:v>1</c:v>
                </c:pt>
                <c:pt idx="18">
                  <c:v>0.2</c:v>
                </c:pt>
                <c:pt idx="19">
                  <c:v>0.6</c:v>
                </c:pt>
                <c:pt idx="20">
                  <c:v>1</c:v>
                </c:pt>
                <c:pt idx="21">
                  <c:v>0.9</c:v>
                </c:pt>
                <c:pt idx="22">
                  <c:v>1.1000000000000001</c:v>
                </c:pt>
                <c:pt idx="23">
                  <c:v>1.5</c:v>
                </c:pt>
                <c:pt idx="24">
                  <c:v>1.5</c:v>
                </c:pt>
                <c:pt idx="25">
                  <c:v>1.4</c:v>
                </c:pt>
                <c:pt idx="26">
                  <c:v>1.5</c:v>
                </c:pt>
                <c:pt idx="27">
                  <c:v>1.4</c:v>
                </c:pt>
                <c:pt idx="28">
                  <c:v>1</c:v>
                </c:pt>
                <c:pt idx="29">
                  <c:v>1</c:v>
                </c:pt>
                <c:pt idx="30">
                  <c:v>0.9</c:v>
                </c:pt>
                <c:pt idx="31">
                  <c:v>0.5</c:v>
                </c:pt>
                <c:pt idx="32">
                  <c:v>0.2</c:v>
                </c:pt>
              </c:numCache>
            </c:numRef>
          </c:val>
          <c:smooth val="0"/>
          <c:extLst>
            <c:ext xmlns:c16="http://schemas.microsoft.com/office/drawing/2014/chart" uri="{C3380CC4-5D6E-409C-BE32-E72D297353CC}">
              <c16:uniqueId val="{00000001-A72B-4A98-8BF1-8289EDB34D0D}"/>
            </c:ext>
          </c:extLst>
        </c:ser>
        <c:dLbls>
          <c:showLegendKey val="0"/>
          <c:showVal val="0"/>
          <c:showCatName val="0"/>
          <c:showSerName val="0"/>
          <c:showPercent val="0"/>
          <c:showBubbleSize val="0"/>
        </c:dLbls>
        <c:smooth val="0"/>
        <c:axId val="951617968"/>
        <c:axId val="1"/>
      </c:lineChart>
      <c:catAx>
        <c:axId val="951617968"/>
        <c:scaling>
          <c:orientation val="minMax"/>
        </c:scaling>
        <c:delete val="0"/>
        <c:axPos val="b"/>
        <c:numFmt formatCode="General" sourceLinked="1"/>
        <c:majorTickMark val="out"/>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MarkSkip val="1"/>
        <c:noMultiLvlLbl val="0"/>
      </c:catAx>
      <c:valAx>
        <c:axId val="1"/>
        <c:scaling>
          <c:orientation val="minMax"/>
          <c:max val="30"/>
          <c:min val="-15"/>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17968"/>
        <c:crosses val="autoZero"/>
        <c:crossBetween val="between"/>
        <c:majorUnit val="5"/>
      </c:valAx>
      <c:spPr>
        <a:solidFill>
          <a:srgbClr val="FFFFFF"/>
        </a:solid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1923890063425"/>
          <c:y val="7.5301204819277115E-2"/>
          <c:w val="0.83227507903365117"/>
          <c:h val="0.80722891566265065"/>
        </c:manualLayout>
      </c:layout>
      <c:lineChart>
        <c:grouping val="standard"/>
        <c:varyColors val="0"/>
        <c:ser>
          <c:idx val="0"/>
          <c:order val="0"/>
          <c:tx>
            <c:strRef>
              <c:f>'G3-12'!$A$20</c:f>
              <c:strCache>
                <c:ptCount val="1"/>
                <c:pt idx="0">
                  <c:v>Loan/Deposit ratio</c:v>
                </c:pt>
              </c:strCache>
            </c:strRef>
          </c:tx>
          <c:spPr>
            <a:ln w="25400">
              <a:solidFill>
                <a:srgbClr val="FF0000"/>
              </a:solidFill>
              <a:prstDash val="solid"/>
            </a:ln>
          </c:spPr>
          <c:marker>
            <c:symbol val="none"/>
          </c:marker>
          <c:cat>
            <c:numRef>
              <c:f>'G3-12'!$B$19:$AK$19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'G3-12'!$B$20:$AK$20</c:f>
              <c:numCache>
                <c:formatCode>0.00</c:formatCode>
                <c:ptCount val="36"/>
                <c:pt idx="0">
                  <c:v>84.15</c:v>
                </c:pt>
                <c:pt idx="1">
                  <c:v>83.75</c:v>
                </c:pt>
                <c:pt idx="2">
                  <c:v>83.22</c:v>
                </c:pt>
                <c:pt idx="3">
                  <c:v>83.42</c:v>
                </c:pt>
                <c:pt idx="4">
                  <c:v>83.24</c:v>
                </c:pt>
                <c:pt idx="5">
                  <c:v>83.82</c:v>
                </c:pt>
                <c:pt idx="6">
                  <c:v>84.25</c:v>
                </c:pt>
                <c:pt idx="7">
                  <c:v>83.93</c:v>
                </c:pt>
                <c:pt idx="8">
                  <c:v>83.958641919120865</c:v>
                </c:pt>
                <c:pt idx="9">
                  <c:v>83.063014393818477</c:v>
                </c:pt>
                <c:pt idx="10">
                  <c:v>82.522603757950932</c:v>
                </c:pt>
                <c:pt idx="11" formatCode="General">
                  <c:v>82.530017710042742</c:v>
                </c:pt>
                <c:pt idx="12">
                  <c:v>82.543033187715992</c:v>
                </c:pt>
                <c:pt idx="13">
                  <c:v>82.268300091120778</c:v>
                </c:pt>
                <c:pt idx="14">
                  <c:v>81.940614972830915</c:v>
                </c:pt>
                <c:pt idx="15">
                  <c:v>82.260958107059736</c:v>
                </c:pt>
                <c:pt idx="16">
                  <c:v>82.581483565642301</c:v>
                </c:pt>
                <c:pt idx="17">
                  <c:v>82.908625523097541</c:v>
                </c:pt>
                <c:pt idx="18">
                  <c:v>82.890765339166336</c:v>
                </c:pt>
                <c:pt idx="19">
                  <c:v>83.30275902553565</c:v>
                </c:pt>
                <c:pt idx="20">
                  <c:v>83.310157514251088</c:v>
                </c:pt>
                <c:pt idx="21">
                  <c:v>82.761100271068386</c:v>
                </c:pt>
                <c:pt idx="22">
                  <c:v>82.535587117101912</c:v>
                </c:pt>
                <c:pt idx="23">
                  <c:v>82.595885557819571</c:v>
                </c:pt>
                <c:pt idx="24">
                  <c:v>82.017951345553428</c:v>
                </c:pt>
                <c:pt idx="25">
                  <c:v>81.679413525547233</c:v>
                </c:pt>
                <c:pt idx="26">
                  <c:v>81.474795277052465</c:v>
                </c:pt>
                <c:pt idx="27">
                  <c:v>81.54706172839505</c:v>
                </c:pt>
                <c:pt idx="28">
                  <c:v>81.23354511201147</c:v>
                </c:pt>
                <c:pt idx="29">
                  <c:v>81.638602703805375</c:v>
                </c:pt>
                <c:pt idx="30">
                  <c:v>81.298550127883317</c:v>
                </c:pt>
                <c:pt idx="31">
                  <c:v>81.895221885176966</c:v>
                </c:pt>
                <c:pt idx="32">
                  <c:v>81.343254015419845</c:v>
                </c:pt>
              </c:numCache>
            </c:numRef>
          </c:val>
          <c:smooth val="0"/>
          <c:extLst>
            <c:ext xmlns:c16="http://schemas.microsoft.com/office/drawing/2014/chart" uri="{C3380CC4-5D6E-409C-BE32-E72D297353CC}">
              <c16:uniqueId val="{00000000-3932-4013-9C65-B5BE623AEB34}"/>
            </c:ext>
          </c:extLst>
        </c:ser>
        <c:dLbls>
          <c:showLegendKey val="0"/>
          <c:showVal val="0"/>
          <c:showCatName val="0"/>
          <c:showSerName val="0"/>
          <c:showPercent val="0"/>
          <c:showBubbleSize val="0"/>
        </c:dLbls>
        <c:smooth val="0"/>
        <c:axId val="951623376"/>
        <c:axId val="1"/>
      </c:lineChart>
      <c:catAx>
        <c:axId val="951623376"/>
        <c:scaling>
          <c:orientation val="minMax"/>
        </c:scaling>
        <c:delete val="0"/>
        <c:axPos val="b"/>
        <c:numFmt formatCode="General" sourceLinked="1"/>
        <c:majorTickMark val="out"/>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MarkSkip val="1"/>
        <c:noMultiLvlLbl val="0"/>
      </c:catAx>
      <c:valAx>
        <c:axId val="1"/>
        <c:scaling>
          <c:orientation val="minMax"/>
          <c:max val="100"/>
          <c:min val="70"/>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3376"/>
        <c:crosses val="autoZero"/>
        <c:crossBetween val="between"/>
        <c:majorUnit val="5"/>
      </c:valAx>
      <c:spPr>
        <a:no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6460637811055"/>
          <c:y val="2.688182495706555E-2"/>
          <c:w val="0.68743784064716051"/>
          <c:h val="0.84408602150537637"/>
        </c:manualLayout>
      </c:layout>
      <c:lineChart>
        <c:grouping val="standard"/>
        <c:varyColors val="0"/>
        <c:ser>
          <c:idx val="0"/>
          <c:order val="0"/>
          <c:tx>
            <c:strRef>
              <c:f>'G3-7'!$A$4</c:f>
              <c:strCache>
                <c:ptCount val="1"/>
                <c:pt idx="0">
                  <c:v>มูลค่าสินค้าออก  Export</c:v>
                </c:pt>
              </c:strCache>
            </c:strRef>
          </c:tx>
          <c:spPr>
            <a:ln w="38100">
              <a:solidFill>
                <a:srgbClr val="339966"/>
              </a:solidFill>
              <a:prstDash val="solid"/>
            </a:ln>
          </c:spPr>
          <c:marker>
            <c:symbol val="none"/>
          </c:marker>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D6-453D-B928-C5610A138E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'G3-7'!$B$4:$AK$4</c:f>
              <c:numCache>
                <c:formatCode>#,##0.0</c:formatCode>
                <c:ptCount val="36"/>
                <c:pt idx="0">
                  <c:v>21154.984346333898</c:v>
                </c:pt>
                <c:pt idx="1">
                  <c:v>23393.901867034394</c:v>
                </c:pt>
                <c:pt idx="2">
                  <c:v>28739.350931093719</c:v>
                </c:pt>
                <c:pt idx="3">
                  <c:v>22691.215498496706</c:v>
                </c:pt>
                <c:pt idx="4">
                  <c:v>25597.824122858492</c:v>
                </c:pt>
                <c:pt idx="5">
                  <c:v>26233.710769608759</c:v>
                </c:pt>
                <c:pt idx="6">
                  <c:v>23371.026193162172</c:v>
                </c:pt>
                <c:pt idx="7">
                  <c:v>23626.145409021403</c:v>
                </c:pt>
                <c:pt idx="8">
                  <c:v>24983.139523225909</c:v>
                </c:pt>
                <c:pt idx="9">
                  <c:v>21837.389730978412</c:v>
                </c:pt>
                <c:pt idx="10">
                  <c:v>22185.71318504358</c:v>
                </c:pt>
                <c:pt idx="11">
                  <c:v>21790.908693289221</c:v>
                </c:pt>
                <c:pt idx="12">
                  <c:v>20351.508880838868</c:v>
                </c:pt>
                <c:pt idx="13">
                  <c:v>22374.822245430034</c:v>
                </c:pt>
                <c:pt idx="14">
                  <c:v>27079.474287299792</c:v>
                </c:pt>
                <c:pt idx="15">
                  <c:v>21513.885906310607</c:v>
                </c:pt>
                <c:pt idx="16">
                  <c:v>24074.81202740299</c:v>
                </c:pt>
                <c:pt idx="17">
                  <c:v>24673.407152436575</c:v>
                </c:pt>
                <c:pt idx="18">
                  <c:v>22039.3</c:v>
                </c:pt>
                <c:pt idx="19">
                  <c:v>23195.1</c:v>
                </c:pt>
                <c:pt idx="20">
                  <c:v>25170.400000000001</c:v>
                </c:pt>
                <c:pt idx="21">
                  <c:v>23342.2</c:v>
                </c:pt>
                <c:pt idx="22">
                  <c:v>23099.9</c:v>
                </c:pt>
                <c:pt idx="23">
                  <c:v>22380.3</c:v>
                </c:pt>
                <c:pt idx="24">
                  <c:v>22012.202673367392</c:v>
                </c:pt>
                <c:pt idx="25">
                  <c:v>23036.45430917183</c:v>
                </c:pt>
                <c:pt idx="26">
                  <c:v>24543.841759030925</c:v>
                </c:pt>
                <c:pt idx="27">
                  <c:v>22743.567123858047</c:v>
                </c:pt>
                <c:pt idx="28">
                  <c:v>25929.815880259488</c:v>
                </c:pt>
                <c:pt idx="29">
                  <c:v>24641.981782899999</c:v>
                </c:pt>
                <c:pt idx="30">
                  <c:v>25561.692615246244</c:v>
                </c:pt>
                <c:pt idx="31">
                  <c:v>25999.047750996968</c:v>
                </c:pt>
                <c:pt idx="32">
                  <c:v>25660.349728091714</c:v>
                </c:pt>
              </c:numCache>
            </c:numRef>
          </c:val>
          <c:smooth val="0"/>
          <c:extLst>
            <c:ext xmlns:c16="http://schemas.microsoft.com/office/drawing/2014/chart" uri="{C3380CC4-5D6E-409C-BE32-E72D297353CC}">
              <c16:uniqueId val="{00000000-8C1B-465E-A198-FC87E8F962E9}"/>
            </c:ext>
          </c:extLst>
        </c:ser>
        <c:ser>
          <c:idx val="1"/>
          <c:order val="1"/>
          <c:tx>
            <c:strRef>
              <c:f>'G3-7'!$A$5</c:f>
              <c:strCache>
                <c:ptCount val="1"/>
                <c:pt idx="0">
                  <c:v>มูลค่าสินค้าเข้า  Import</c:v>
                </c:pt>
              </c:strCache>
            </c:strRef>
          </c:tx>
          <c:spPr>
            <a:ln w="38100">
              <a:solidFill>
                <a:srgbClr val="FF0000"/>
              </a:solidFill>
              <a:prstDash val="solid"/>
            </a:ln>
          </c:spPr>
          <c:marker>
            <c:symbol val="none"/>
          </c:marker>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D6-453D-B928-C5610A138E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'G3-7'!$B$5:$AK$5</c:f>
              <c:numCache>
                <c:formatCode>#,##0.0</c:formatCode>
                <c:ptCount val="36"/>
                <c:pt idx="0">
                  <c:v>20558.675335273721</c:v>
                </c:pt>
                <c:pt idx="1">
                  <c:v>20002.589368686404</c:v>
                </c:pt>
                <c:pt idx="2">
                  <c:v>23573.681074528999</c:v>
                </c:pt>
                <c:pt idx="3">
                  <c:v>21603.057171013046</c:v>
                </c:pt>
                <c:pt idx="4">
                  <c:v>23612.377873808597</c:v>
                </c:pt>
                <c:pt idx="5">
                  <c:v>24175.091772249718</c:v>
                </c:pt>
                <c:pt idx="6">
                  <c:v>23771.743672492605</c:v>
                </c:pt>
                <c:pt idx="7">
                  <c:v>25439.64619261058</c:v>
                </c:pt>
                <c:pt idx="8">
                  <c:v>23552.09149545493</c:v>
                </c:pt>
                <c:pt idx="9">
                  <c:v>20371.840986649873</c:v>
                </c:pt>
                <c:pt idx="10">
                  <c:v>21643.96983267424</c:v>
                </c:pt>
                <c:pt idx="11">
                  <c:v>20828.20949737991</c:v>
                </c:pt>
                <c:pt idx="12">
                  <c:v>23021.526280377864</c:v>
                </c:pt>
                <c:pt idx="13">
                  <c:v>21064.268532123111</c:v>
                </c:pt>
                <c:pt idx="14">
                  <c:v>22774.691657317075</c:v>
                </c:pt>
                <c:pt idx="15">
                  <c:v>21433.398426795418</c:v>
                </c:pt>
                <c:pt idx="16">
                  <c:v>24020.305967315529</c:v>
                </c:pt>
                <c:pt idx="17">
                  <c:v>22655.800000024767</c:v>
                </c:pt>
                <c:pt idx="18">
                  <c:v>21684.1</c:v>
                </c:pt>
                <c:pt idx="19">
                  <c:v>21970.6</c:v>
                </c:pt>
                <c:pt idx="20">
                  <c:v>21357.3</c:v>
                </c:pt>
                <c:pt idx="21">
                  <c:v>22077.4</c:v>
                </c:pt>
                <c:pt idx="22">
                  <c:v>23258.5</c:v>
                </c:pt>
                <c:pt idx="23">
                  <c:v>20034.599999999999</c:v>
                </c:pt>
                <c:pt idx="24">
                  <c:v>23112.153713933756</c:v>
                </c:pt>
                <c:pt idx="25">
                  <c:v>21300.796897798708</c:v>
                </c:pt>
                <c:pt idx="26">
                  <c:v>23569.153695730842</c:v>
                </c:pt>
                <c:pt idx="27">
                  <c:v>22479.011842549851</c:v>
                </c:pt>
                <c:pt idx="28">
                  <c:v>23105.057344186833</c:v>
                </c:pt>
                <c:pt idx="29">
                  <c:v>22192.712468999998</c:v>
                </c:pt>
                <c:pt idx="30">
                  <c:v>24700.907781647475</c:v>
                </c:pt>
                <c:pt idx="31">
                  <c:v>23556.614036045165</c:v>
                </c:pt>
                <c:pt idx="32">
                  <c:v>23190.823555829596</c:v>
                </c:pt>
              </c:numCache>
            </c:numRef>
          </c:val>
          <c:smooth val="0"/>
          <c:extLst>
            <c:ext xmlns:c16="http://schemas.microsoft.com/office/drawing/2014/chart" uri="{C3380CC4-5D6E-409C-BE32-E72D297353CC}">
              <c16:uniqueId val="{00000001-8C1B-465E-A198-FC87E8F962E9}"/>
            </c:ext>
          </c:extLst>
        </c:ser>
        <c:ser>
          <c:idx val="2"/>
          <c:order val="2"/>
          <c:marker>
            <c:symbol val="none"/>
          </c:marker>
          <c:cat>
            <c:numRef>
              <c:f>'G3-7'!$B$3:$AK$3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'G3-7'!$Z$4</c:f>
              <c:numCache>
                <c:formatCode>#,##0.0</c:formatCode>
                <c:ptCount val="1"/>
                <c:pt idx="0">
                  <c:v>22012.202673367392</c:v>
                </c:pt>
              </c:numCache>
            </c:numRef>
          </c:val>
          <c:smooth val="0"/>
          <c:extLst>
            <c:ext xmlns:c16="http://schemas.microsoft.com/office/drawing/2014/chart" uri="{C3380CC4-5D6E-409C-BE32-E72D297353CC}">
              <c16:uniqueId val="{00000002-8C1B-465E-A198-FC87E8F962E9}"/>
            </c:ext>
          </c:extLst>
        </c:ser>
        <c:dLbls>
          <c:showLegendKey val="0"/>
          <c:showVal val="0"/>
          <c:showCatName val="0"/>
          <c:showSerName val="0"/>
          <c:showPercent val="0"/>
          <c:showBubbleSize val="0"/>
        </c:dLbls>
        <c:smooth val="0"/>
        <c:axId val="951618384"/>
        <c:axId val="1"/>
      </c:lineChart>
      <c:catAx>
        <c:axId val="951618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1"/>
        <c:crossesAt val="3"/>
        <c:auto val="0"/>
        <c:lblAlgn val="ctr"/>
        <c:lblOffset val="5"/>
        <c:tickLblSkip val="1"/>
        <c:tickMarkSkip val="1"/>
        <c:noMultiLvlLbl val="0"/>
      </c:catAx>
      <c:valAx>
        <c:axId val="1"/>
        <c:scaling>
          <c:orientation val="minMax"/>
          <c:min val="10000"/>
        </c:scaling>
        <c:delete val="0"/>
        <c:axPos val="l"/>
        <c:majorGridlines/>
        <c:numFmt formatCode="#,##0" sourceLinked="0"/>
        <c:majorTickMark val="none"/>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ngsanaUPC"/>
                <a:ea typeface="AngsanaUPC"/>
                <a:cs typeface="AngsanaUPC"/>
              </a:defRPr>
            </a:pPr>
            <a:endParaRPr lang="th-TH"/>
          </a:p>
        </c:txPr>
        <c:crossAx val="951618384"/>
        <c:crosses val="autoZero"/>
        <c:crossBetween val="between"/>
        <c:majorUnit val="2000"/>
        <c:minorUnit val="2000"/>
      </c:valAx>
      <c:spPr>
        <a:noFill/>
        <a:ln w="12700">
          <a:solidFill>
            <a:srgbClr val="000000"/>
          </a:solidFill>
          <a:prstDash val="solid"/>
        </a:ln>
      </c:spPr>
    </c:plotArea>
    <c:legend>
      <c:legendPos val="r"/>
      <c:legendEntry>
        <c:idx val="0"/>
        <c:txPr>
          <a:bodyPr/>
          <a:lstStyle/>
          <a:p>
            <a:pPr>
              <a:defRPr sz="1000" b="0" i="0" u="none" strike="noStrike" baseline="0">
                <a:solidFill>
                  <a:srgbClr val="000000"/>
                </a:solidFill>
                <a:latin typeface="EucrosiaUPC"/>
                <a:ea typeface="EucrosiaUPC"/>
                <a:cs typeface="EucrosiaUPC"/>
              </a:defRPr>
            </a:pPr>
            <a:endParaRPr lang="th-TH"/>
          </a:p>
        </c:txPr>
      </c:legendEntry>
      <c:legendEntry>
        <c:idx val="1"/>
        <c:txPr>
          <a:bodyPr/>
          <a:lstStyle/>
          <a:p>
            <a:pPr>
              <a:defRPr sz="1000" b="0" i="0" u="none" strike="noStrike" baseline="0">
                <a:solidFill>
                  <a:srgbClr val="000000"/>
                </a:solidFill>
                <a:latin typeface="EucrosiaUPC"/>
                <a:ea typeface="EucrosiaUPC"/>
                <a:cs typeface="EucrosiaUPC"/>
              </a:defRPr>
            </a:pPr>
            <a:endParaRPr lang="th-TH"/>
          </a:p>
        </c:txPr>
      </c:legendEntry>
      <c:legendEntry>
        <c:idx val="2"/>
        <c:delete val="1"/>
      </c:legendEntry>
      <c:layout>
        <c:manualLayout>
          <c:xMode val="edge"/>
          <c:yMode val="edge"/>
          <c:x val="0.1519252240560145"/>
          <c:y val="0.73134943766731064"/>
          <c:w val="0.18932418013467728"/>
          <c:h val="0.11290502356349608"/>
        </c:manualLayout>
      </c:layout>
      <c:overlay val="0"/>
      <c:spPr>
        <a:solidFill>
          <a:srgbClr val="FFFFFF"/>
        </a:solidFill>
        <a:ln w="25400">
          <a:noFill/>
        </a:ln>
      </c:spPr>
      <c:txPr>
        <a:bodyPr/>
        <a:lstStyle/>
        <a:p>
          <a:pPr>
            <a:defRPr sz="23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65203213234711"/>
          <c:y val="6.5660365328827811E-2"/>
          <c:w val="0.85606060606060608"/>
          <c:h val="0.81266490765171506"/>
        </c:manualLayout>
      </c:layout>
      <c:lineChart>
        <c:grouping val="standard"/>
        <c:varyColors val="0"/>
        <c:ser>
          <c:idx val="1"/>
          <c:order val="0"/>
          <c:tx>
            <c:strRef>
              <c:f>'G3-7'!$A$9</c:f>
              <c:strCache>
                <c:ptCount val="1"/>
                <c:pt idx="0">
                  <c:v>สินค้าออก  Export </c:v>
                </c:pt>
              </c:strCache>
            </c:strRef>
          </c:tx>
          <c:spPr>
            <a:ln w="38100">
              <a:solidFill>
                <a:srgbClr val="008000"/>
              </a:solidFill>
              <a:prstDash val="solid"/>
            </a:ln>
          </c:spPr>
          <c:marker>
            <c:symbol val="none"/>
          </c:marker>
          <c:dLbls>
            <c:dLbl>
              <c:idx val="32"/>
              <c:layout>
                <c:manualLayout>
                  <c:x val="-7.8269212472687772E-3"/>
                  <c:y val="1.0121457489878543E-2"/>
                </c:manualLayout>
              </c:layout>
              <c:spPr>
                <a:noFill/>
                <a:ln>
                  <a:noFill/>
                </a:ln>
                <a:effectLst/>
              </c:spPr>
              <c:txPr>
                <a:bodyPr wrap="square" lIns="38100" tIns="19050" rIns="38100" bIns="19050" anchor="ctr">
                  <a:spAutoFit/>
                </a:bodyPr>
                <a:lstStyle/>
                <a:p>
                  <a:pPr>
                    <a:defRPr>
                      <a:solidFill>
                        <a:srgbClr val="00B050"/>
                      </a:solidFill>
                    </a:defRPr>
                  </a:pPr>
                  <a:endParaRPr lang="th-TH"/>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0D-437D-9A92-46FE390E258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'G3-7'!$B$8:$AK$8</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'G3-7'!$B$9:$AK$9</c:f>
              <c:numCache>
                <c:formatCode>0.0</c:formatCode>
                <c:ptCount val="36"/>
                <c:pt idx="0">
                  <c:v>19.812903905709064</c:v>
                </c:pt>
                <c:pt idx="1">
                  <c:v>21.266161019564819</c:v>
                </c:pt>
                <c:pt idx="2">
                  <c:v>21.55528569807457</c:v>
                </c:pt>
                <c:pt idx="3">
                  <c:v>20.282432905930278</c:v>
                </c:pt>
                <c:pt idx="4">
                  <c:v>17.795965044681481</c:v>
                </c:pt>
                <c:pt idx="5">
                  <c:v>15.290662850863797</c:v>
                </c:pt>
                <c:pt idx="6">
                  <c:v>13.732152259239186</c:v>
                </c:pt>
                <c:pt idx="7">
                  <c:v>13.674832602674854</c:v>
                </c:pt>
                <c:pt idx="8">
                  <c:v>12.855463244716162</c:v>
                </c:pt>
                <c:pt idx="9">
                  <c:v>11.094406207152588</c:v>
                </c:pt>
                <c:pt idx="10">
                  <c:v>8.7136556227057014</c:v>
                </c:pt>
                <c:pt idx="11">
                  <c:v>5.4741027587005533</c:v>
                </c:pt>
                <c:pt idx="12">
                  <c:v>4.7439677047450601</c:v>
                </c:pt>
                <c:pt idx="13">
                  <c:v>3.2303457424021786</c:v>
                </c:pt>
                <c:pt idx="14">
                  <c:v>1.028125342684902</c:v>
                </c:pt>
                <c:pt idx="15">
                  <c:v>0.1539011255727587</c:v>
                </c:pt>
                <c:pt idx="16">
                  <c:v>-1.275481248061709</c:v>
                </c:pt>
                <c:pt idx="17">
                  <c:v>-2.7581635992704463</c:v>
                </c:pt>
                <c:pt idx="18">
                  <c:v>-3.4337630841223046</c:v>
                </c:pt>
                <c:pt idx="19">
                  <c:v>-4.1329637295303172</c:v>
                </c:pt>
                <c:pt idx="20">
                  <c:v>-4.632572028308644</c:v>
                </c:pt>
                <c:pt idx="21">
                  <c:v>-3.7761338774223816</c:v>
                </c:pt>
                <c:pt idx="22">
                  <c:v>-2.9506380479932943</c:v>
                </c:pt>
                <c:pt idx="23">
                  <c:v>-1.6223232486370307</c:v>
                </c:pt>
                <c:pt idx="24">
                  <c:v>-0.92764441005591891</c:v>
                </c:pt>
                <c:pt idx="25">
                  <c:v>-0.42905359819508249</c:v>
                </c:pt>
                <c:pt idx="26">
                  <c:v>-0.90708078290408878</c:v>
                </c:pt>
                <c:pt idx="27">
                  <c:v>-7.1687422655614341E-2</c:v>
                </c:pt>
                <c:pt idx="28">
                  <c:v>1.1014544559274668</c:v>
                </c:pt>
                <c:pt idx="29">
                  <c:v>1.7352896325798071</c:v>
                </c:pt>
                <c:pt idx="30">
                  <c:v>3.3963758941648763</c:v>
                </c:pt>
                <c:pt idx="31">
                  <c:v>4.4600549415776243</c:v>
                </c:pt>
                <c:pt idx="32">
                  <c:v>4.402869705418766</c:v>
                </c:pt>
              </c:numCache>
            </c:numRef>
          </c:val>
          <c:smooth val="0"/>
          <c:extLst>
            <c:ext xmlns:c16="http://schemas.microsoft.com/office/drawing/2014/chart" uri="{C3380CC4-5D6E-409C-BE32-E72D297353CC}">
              <c16:uniqueId val="{00000000-7291-4DDB-8B5C-DE18A783B18A}"/>
            </c:ext>
          </c:extLst>
        </c:ser>
        <c:ser>
          <c:idx val="2"/>
          <c:order val="1"/>
          <c:tx>
            <c:strRef>
              <c:f>'G3-7'!$A$10</c:f>
              <c:strCache>
                <c:ptCount val="1"/>
                <c:pt idx="0">
                  <c:v>สินค้าเข้า   Import</c:v>
                </c:pt>
              </c:strCache>
            </c:strRef>
          </c:tx>
          <c:spPr>
            <a:ln w="38100">
              <a:solidFill>
                <a:srgbClr val="FF0000"/>
              </a:solidFill>
              <a:prstDash val="solid"/>
            </a:ln>
          </c:spPr>
          <c:marker>
            <c:symbol val="none"/>
          </c:marker>
          <c:dLbls>
            <c:dLbl>
              <c:idx val="32"/>
              <c:layout>
                <c:manualLayout>
                  <c:x val="-1.3045348222888978E-2"/>
                  <c:y val="-3.7112010796221326E-2"/>
                </c:manualLayout>
              </c:layout>
              <c:spPr>
                <a:noFill/>
                <a:ln>
                  <a:noFill/>
                </a:ln>
                <a:effectLst/>
              </c:spPr>
              <c:txPr>
                <a:bodyPr wrap="square" lIns="38100" tIns="19050" rIns="38100" bIns="19050" anchor="ctr">
                  <a:spAutoFit/>
                </a:bodyPr>
                <a:lstStyle/>
                <a:p>
                  <a:pPr>
                    <a:defRPr>
                      <a:solidFill>
                        <a:srgbClr val="FF0000"/>
                      </a:solidFill>
                    </a:defRPr>
                  </a:pPr>
                  <a:endParaRPr lang="th-TH"/>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0D-437D-9A92-46FE390E258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'G3-7'!$B$8:$AK$8</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'G3-7'!$B$10:$AK$10</c:f>
              <c:numCache>
                <c:formatCode>0.0</c:formatCode>
                <c:ptCount val="36"/>
                <c:pt idx="0">
                  <c:v>30.332386206357683</c:v>
                </c:pt>
                <c:pt idx="1">
                  <c:v>29.41048304496951</c:v>
                </c:pt>
                <c:pt idx="2">
                  <c:v>29.430162518087712</c:v>
                </c:pt>
                <c:pt idx="3">
                  <c:v>28.811294856422819</c:v>
                </c:pt>
                <c:pt idx="4">
                  <c:v>26.505907219935494</c:v>
                </c:pt>
                <c:pt idx="5">
                  <c:v>24.917268392802796</c:v>
                </c:pt>
                <c:pt idx="6">
                  <c:v>24.121555164597112</c:v>
                </c:pt>
                <c:pt idx="7">
                  <c:v>22.789894833995675</c:v>
                </c:pt>
                <c:pt idx="8">
                  <c:v>22.235641914963608</c:v>
                </c:pt>
                <c:pt idx="9">
                  <c:v>20.270347295183981</c:v>
                </c:pt>
                <c:pt idx="10">
                  <c:v>19.363988075115742</c:v>
                </c:pt>
                <c:pt idx="11">
                  <c:v>15.260099936119431</c:v>
                </c:pt>
                <c:pt idx="12">
                  <c:v>14.357988331407711</c:v>
                </c:pt>
                <c:pt idx="13">
                  <c:v>13.079662666680434</c:v>
                </c:pt>
                <c:pt idx="14">
                  <c:v>10.825788358757379</c:v>
                </c:pt>
                <c:pt idx="15">
                  <c:v>8.8089065737090806</c:v>
                </c:pt>
                <c:pt idx="16">
                  <c:v>6.4181359780155987</c:v>
                </c:pt>
                <c:pt idx="17">
                  <c:v>3.2822923622936457</c:v>
                </c:pt>
                <c:pt idx="18">
                  <c:v>-6.6325004699663737E-2</c:v>
                </c:pt>
                <c:pt idx="19">
                  <c:v>-3.2492150189087994</c:v>
                </c:pt>
                <c:pt idx="20">
                  <c:v>-5.4435290805521817</c:v>
                </c:pt>
                <c:pt idx="21">
                  <c:v>-5.1596481521597184</c:v>
                </c:pt>
                <c:pt idx="22">
                  <c:v>-5.2654698906903263</c:v>
                </c:pt>
                <c:pt idx="23">
                  <c:v>-4.8056812672202085</c:v>
                </c:pt>
                <c:pt idx="24">
                  <c:v>-5.2527064291311092</c:v>
                </c:pt>
                <c:pt idx="25">
                  <c:v>-5.0037691625043834</c:v>
                </c:pt>
                <c:pt idx="26">
                  <c:v>-3.9363519404797813</c:v>
                </c:pt>
                <c:pt idx="27">
                  <c:v>-3.0385625361511615</c:v>
                </c:pt>
                <c:pt idx="28">
                  <c:v>-2.8958191240000417</c:v>
                </c:pt>
                <c:pt idx="29">
                  <c:v>-1.8687254760588417</c:v>
                </c:pt>
                <c:pt idx="30">
                  <c:v>0.69495302834621953</c:v>
                </c:pt>
                <c:pt idx="31">
                  <c:v>2.8374666480883945</c:v>
                </c:pt>
                <c:pt idx="32">
                  <c:v>4.5551276663343856</c:v>
                </c:pt>
              </c:numCache>
            </c:numRef>
          </c:val>
          <c:smooth val="0"/>
          <c:extLst>
            <c:ext xmlns:c16="http://schemas.microsoft.com/office/drawing/2014/chart" uri="{C3380CC4-5D6E-409C-BE32-E72D297353CC}">
              <c16:uniqueId val="{00000001-7291-4DDB-8B5C-DE18A783B18A}"/>
            </c:ext>
          </c:extLst>
        </c:ser>
        <c:dLbls>
          <c:showLegendKey val="0"/>
          <c:showVal val="0"/>
          <c:showCatName val="0"/>
          <c:showSerName val="0"/>
          <c:showPercent val="0"/>
          <c:showBubbleSize val="0"/>
        </c:dLbls>
        <c:smooth val="0"/>
        <c:axId val="951627952"/>
        <c:axId val="1"/>
      </c:lineChart>
      <c:catAx>
        <c:axId val="95162795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EucrosiaUPC" panose="02020603050405020304" pitchFamily="18" charset="-34"/>
                <a:ea typeface="EucrosiaUPC"/>
                <a:cs typeface="EucrosiaUPC" panose="02020603050405020304" pitchFamily="18" charset="-34"/>
              </a:defRPr>
            </a:pPr>
            <a:endParaRPr lang="th-TH"/>
          </a:p>
        </c:txPr>
        <c:crossAx val="1"/>
        <c:crosses val="autoZero"/>
        <c:auto val="0"/>
        <c:lblAlgn val="ctr"/>
        <c:lblOffset val="5"/>
        <c:tickLblSkip val="1"/>
        <c:tickMarkSkip val="1"/>
        <c:noMultiLvlLbl val="0"/>
      </c:catAx>
      <c:valAx>
        <c:axId val="1"/>
        <c:scaling>
          <c:orientation val="minMax"/>
          <c:max val="40"/>
          <c:min val="-30"/>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7952"/>
        <c:crosses val="autoZero"/>
        <c:crossBetween val="midCat"/>
        <c:majorUnit val="10"/>
        <c:minorUnit val="1"/>
      </c:valAx>
      <c:spPr>
        <a:noFill/>
        <a:ln w="12700">
          <a:solidFill>
            <a:srgbClr val="000000"/>
          </a:solidFill>
          <a:prstDash val="solid"/>
        </a:ln>
      </c:spPr>
    </c:plotArea>
    <c:legend>
      <c:legendPos val="r"/>
      <c:legendEntry>
        <c:idx val="0"/>
        <c:txPr>
          <a:bodyPr/>
          <a:lstStyle/>
          <a:p>
            <a:pPr>
              <a:defRPr sz="1050" b="0" i="0" u="none" strike="noStrike" baseline="0">
                <a:solidFill>
                  <a:srgbClr val="000000"/>
                </a:solidFill>
                <a:latin typeface="EucrosiaUPC"/>
                <a:ea typeface="EucrosiaUPC"/>
                <a:cs typeface="EucrosiaUPC"/>
              </a:defRPr>
            </a:pPr>
            <a:endParaRPr lang="th-TH"/>
          </a:p>
        </c:txPr>
      </c:legendEntry>
      <c:legendEntry>
        <c:idx val="1"/>
        <c:txPr>
          <a:bodyPr/>
          <a:lstStyle/>
          <a:p>
            <a:pPr>
              <a:defRPr sz="1050" b="0" i="0" u="none" strike="noStrike" baseline="0">
                <a:solidFill>
                  <a:srgbClr val="000000"/>
                </a:solidFill>
                <a:latin typeface="EucrosiaUPC"/>
                <a:ea typeface="EucrosiaUPC"/>
                <a:cs typeface="EucrosiaUPC"/>
              </a:defRPr>
            </a:pPr>
            <a:endParaRPr lang="th-TH"/>
          </a:p>
        </c:txPr>
      </c:legendEntry>
      <c:layout>
        <c:manualLayout>
          <c:xMode val="edge"/>
          <c:yMode val="edge"/>
          <c:x val="0.65725350368939728"/>
          <c:y val="0.66534157926615445"/>
          <c:w val="0.28680164979377576"/>
          <c:h val="0.13968089515126403"/>
        </c:manualLayout>
      </c:layout>
      <c:overlay val="0"/>
      <c:spPr>
        <a:solidFill>
          <a:srgbClr val="FFFFFF"/>
        </a:solidFill>
        <a:ln w="25400">
          <a:noFill/>
        </a:ln>
      </c:spPr>
      <c:txPr>
        <a:bodyPr/>
        <a:lstStyle/>
        <a:p>
          <a:pPr>
            <a:defRPr sz="105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96915167095116"/>
          <c:y val="6.6666984808717092E-2"/>
          <c:w val="0.84139013873265844"/>
          <c:h val="0.84172189807209341"/>
        </c:manualLayout>
      </c:layout>
      <c:lineChart>
        <c:grouping val="standard"/>
        <c:varyColors val="0"/>
        <c:ser>
          <c:idx val="0"/>
          <c:order val="0"/>
          <c:spPr>
            <a:ln w="25400">
              <a:solidFill>
                <a:srgbClr val="80008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'G3-10'!#REF!</c:f>
              <c:numCache>
                <c:formatCode>General</c:formatCode>
                <c:ptCount val="1"/>
                <c:pt idx="0">
                  <c:v>1</c:v>
                </c:pt>
              </c:numCache>
            </c:numRef>
          </c:val>
          <c:smooth val="0"/>
          <c:extLst>
            <c:ext xmlns:c16="http://schemas.microsoft.com/office/drawing/2014/chart" uri="{C3380CC4-5D6E-409C-BE32-E72D297353CC}">
              <c16:uniqueId val="{00000000-6E2D-42D6-8861-8D6EC62338AA}"/>
            </c:ext>
          </c:extLst>
        </c:ser>
        <c:ser>
          <c:idx val="1"/>
          <c:order val="1"/>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'G3-10'!$B$4:$AK$4</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1-6E2D-42D6-8861-8D6EC62338AA}"/>
            </c:ext>
          </c:extLst>
        </c:ser>
        <c:ser>
          <c:idx val="2"/>
          <c:order val="2"/>
          <c:spPr>
            <a:ln w="25400">
              <a:solidFill>
                <a:srgbClr val="00FF00"/>
              </a:solidFill>
              <a:prstDash val="lgDashDot"/>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'G3-10'!#REF!</c:f>
              <c:numCache>
                <c:formatCode>General</c:formatCode>
                <c:ptCount val="1"/>
                <c:pt idx="0">
                  <c:v>1</c:v>
                </c:pt>
              </c:numCache>
            </c:numRef>
          </c:val>
          <c:smooth val="0"/>
          <c:extLst>
            <c:ext xmlns:c16="http://schemas.microsoft.com/office/drawing/2014/chart" uri="{C3380CC4-5D6E-409C-BE32-E72D297353CC}">
              <c16:uniqueId val="{00000002-6E2D-42D6-8861-8D6EC62338AA}"/>
            </c:ext>
          </c:extLst>
        </c:ser>
        <c:ser>
          <c:idx val="3"/>
          <c:order val="3"/>
          <c:spPr>
            <a:ln w="25400">
              <a:solidFill>
                <a:srgbClr val="0070C0"/>
              </a:solidFill>
              <a:prstDash val="sysDash"/>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'G3-10'!$B$5:$AK$5</c:f>
              <c:numCache>
                <c:formatCode>General</c:formatCode>
                <c:ptCount val="36"/>
                <c:pt idx="0">
                  <c:v>150.6</c:v>
                </c:pt>
                <c:pt idx="1">
                  <c:v>150.1</c:v>
                </c:pt>
                <c:pt idx="2">
                  <c:v>169.6</c:v>
                </c:pt>
                <c:pt idx="3" formatCode="0.0">
                  <c:v>164</c:v>
                </c:pt>
                <c:pt idx="4" formatCode="0.0">
                  <c:v>159.69999999999999</c:v>
                </c:pt>
                <c:pt idx="5" formatCode="0.0">
                  <c:v>160.30000000000001</c:v>
                </c:pt>
                <c:pt idx="6" formatCode="0.0">
                  <c:v>158</c:v>
                </c:pt>
                <c:pt idx="7" formatCode="0.0">
                  <c:v>157.30000000000001</c:v>
                </c:pt>
                <c:pt idx="8" formatCode="0.0">
                  <c:v>152.30000000000001</c:v>
                </c:pt>
                <c:pt idx="9">
                  <c:v>153.6</c:v>
                </c:pt>
                <c:pt idx="10">
                  <c:v>153.4</c:v>
                </c:pt>
                <c:pt idx="11">
                  <c:v>151.6</c:v>
                </c:pt>
                <c:pt idx="12">
                  <c:v>152.4</c:v>
                </c:pt>
                <c:pt idx="13">
                  <c:v>155.1</c:v>
                </c:pt>
                <c:pt idx="14">
                  <c:v>155.19999999999999</c:v>
                </c:pt>
                <c:pt idx="15" formatCode="0.0">
                  <c:v>152</c:v>
                </c:pt>
                <c:pt idx="16" formatCode="0.0">
                  <c:v>155.5</c:v>
                </c:pt>
                <c:pt idx="17" formatCode="0.0">
                  <c:v>150.72</c:v>
                </c:pt>
                <c:pt idx="18" formatCode="0.0">
                  <c:v>152.38472876753761</c:v>
                </c:pt>
                <c:pt idx="19" formatCode="0.0">
                  <c:v>153.09166861208234</c:v>
                </c:pt>
                <c:pt idx="20" formatCode="0.0">
                  <c:v>154.87858319823872</c:v>
                </c:pt>
                <c:pt idx="21">
                  <c:v>155.0761317507951</c:v>
                </c:pt>
                <c:pt idx="22">
                  <c:v>151.89824362999551</c:v>
                </c:pt>
                <c:pt idx="23">
                  <c:v>151.9380005796379</c:v>
                </c:pt>
                <c:pt idx="24">
                  <c:v>158.56430966351604</c:v>
                </c:pt>
                <c:pt idx="25">
                  <c:v>164.0143396873188</c:v>
                </c:pt>
                <c:pt idx="26">
                  <c:v>166.81757826398925</c:v>
                </c:pt>
                <c:pt idx="27">
                  <c:v>173.7116532295249</c:v>
                </c:pt>
                <c:pt idx="28">
                  <c:v>164.78636413114111</c:v>
                </c:pt>
                <c:pt idx="29">
                  <c:v>170.76481207927819</c:v>
                </c:pt>
                <c:pt idx="30">
                  <c:v>164.85444762818119</c:v>
                </c:pt>
                <c:pt idx="31">
                  <c:v>163.96771285602657</c:v>
                </c:pt>
                <c:pt idx="32">
                  <c:v>166.86759118945267</c:v>
                </c:pt>
              </c:numCache>
            </c:numRef>
          </c:val>
          <c:smooth val="0"/>
          <c:extLst>
            <c:ext xmlns:c16="http://schemas.microsoft.com/office/drawing/2014/chart" uri="{C3380CC4-5D6E-409C-BE32-E72D297353CC}">
              <c16:uniqueId val="{00000003-6E2D-42D6-8861-8D6EC62338AA}"/>
            </c:ext>
          </c:extLst>
        </c:ser>
        <c:dLbls>
          <c:showLegendKey val="0"/>
          <c:showVal val="0"/>
          <c:showCatName val="0"/>
          <c:showSerName val="0"/>
          <c:showPercent val="0"/>
          <c:showBubbleSize val="0"/>
        </c:dLbls>
        <c:smooth val="0"/>
        <c:axId val="948656784"/>
        <c:axId val="1"/>
      </c:lineChart>
      <c:catAx>
        <c:axId val="948656784"/>
        <c:scaling>
          <c:orientation val="minMax"/>
        </c:scaling>
        <c:delete val="0"/>
        <c:axPos val="b"/>
        <c:numFmt formatCode="General" sourceLinked="1"/>
        <c:majorTickMark val="out"/>
        <c:minorTickMark val="none"/>
        <c:tickLblPos val="low"/>
        <c:spPr>
          <a:ln w="3175">
            <a:solidFill>
              <a:srgbClr val="000000"/>
            </a:solidFill>
            <a:prstDash val="sysDash"/>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300"/>
        </c:scaling>
        <c:delete val="0"/>
        <c:axPos val="l"/>
        <c:numFmt formatCode="#,##0_);\(#,##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48656784"/>
        <c:crosses val="autoZero"/>
        <c:crossBetween val="between"/>
        <c:majorUnit val="30"/>
      </c:valAx>
      <c:spPr>
        <a:solidFill>
          <a:srgbClr val="FFFFFF"/>
        </a:solid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8943089430895"/>
          <c:y val="9.8600461806819181E-2"/>
          <c:w val="0.65609756097560978"/>
          <c:h val="0.81214031146862098"/>
        </c:manualLayout>
      </c:layout>
      <c:lineChart>
        <c:grouping val="standard"/>
        <c:varyColors val="0"/>
        <c:ser>
          <c:idx val="1"/>
          <c:order val="0"/>
          <c:tx>
            <c:strRef>
              <c:f>'G3-10'!$A$8</c:f>
              <c:strCache>
                <c:ptCount val="1"/>
                <c:pt idx="0">
                  <c:v>ข้าว 100% ชั้น 2 ตลาดขายส่ง</c:v>
                </c:pt>
              </c:strCache>
            </c:strRef>
          </c:tx>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'G3-10'!$B$8:$AK$8</c:f>
              <c:numCache>
                <c:formatCode>0.0</c:formatCode>
                <c:ptCount val="36"/>
                <c:pt idx="0">
                  <c:v>13005</c:v>
                </c:pt>
                <c:pt idx="1">
                  <c:v>12992</c:v>
                </c:pt>
                <c:pt idx="2">
                  <c:v>13198</c:v>
                </c:pt>
                <c:pt idx="3">
                  <c:v>13603</c:v>
                </c:pt>
                <c:pt idx="4">
                  <c:v>15192</c:v>
                </c:pt>
                <c:pt idx="5">
                  <c:v>14574</c:v>
                </c:pt>
                <c:pt idx="6">
                  <c:v>14257</c:v>
                </c:pt>
                <c:pt idx="7">
                  <c:v>14400</c:v>
                </c:pt>
                <c:pt idx="8">
                  <c:v>15196</c:v>
                </c:pt>
                <c:pt idx="9">
                  <c:v>15250</c:v>
                </c:pt>
                <c:pt idx="10">
                  <c:v>14903</c:v>
                </c:pt>
                <c:pt idx="11">
                  <c:v>15187</c:v>
                </c:pt>
                <c:pt idx="12">
                  <c:v>15936</c:v>
                </c:pt>
                <c:pt idx="13">
                  <c:v>15415</c:v>
                </c:pt>
                <c:pt idx="14">
                  <c:v>15382</c:v>
                </c:pt>
                <c:pt idx="15">
                  <c:v>15900</c:v>
                </c:pt>
                <c:pt idx="16">
                  <c:v>16330</c:v>
                </c:pt>
                <c:pt idx="17">
                  <c:v>16735.7</c:v>
                </c:pt>
                <c:pt idx="18">
                  <c:v>17703</c:v>
                </c:pt>
                <c:pt idx="19">
                  <c:v>21003</c:v>
                </c:pt>
                <c:pt idx="20">
                  <c:v>21017</c:v>
                </c:pt>
                <c:pt idx="21">
                  <c:v>20365</c:v>
                </c:pt>
                <c:pt idx="22">
                  <c:v>19764</c:v>
                </c:pt>
                <c:pt idx="23">
                  <c:v>21256</c:v>
                </c:pt>
                <c:pt idx="24">
                  <c:v>22018</c:v>
                </c:pt>
                <c:pt idx="25">
                  <c:v>21130</c:v>
                </c:pt>
                <c:pt idx="26">
                  <c:v>20936</c:v>
                </c:pt>
                <c:pt idx="27">
                  <c:v>20572</c:v>
                </c:pt>
                <c:pt idx="28">
                  <c:v>21910</c:v>
                </c:pt>
                <c:pt idx="29">
                  <c:v>21840</c:v>
                </c:pt>
                <c:pt idx="30">
                  <c:v>20150</c:v>
                </c:pt>
                <c:pt idx="31">
                  <c:v>19321</c:v>
                </c:pt>
                <c:pt idx="32">
                  <c:v>18060</c:v>
                </c:pt>
              </c:numCache>
            </c:numRef>
          </c:val>
          <c:smooth val="0"/>
          <c:extLst>
            <c:ext xmlns:c16="http://schemas.microsoft.com/office/drawing/2014/chart" uri="{C3380CC4-5D6E-409C-BE32-E72D297353CC}">
              <c16:uniqueId val="{00000000-A110-4702-8AD5-719C51427CD9}"/>
            </c:ext>
          </c:extLst>
        </c:ser>
        <c:dLbls>
          <c:showLegendKey val="0"/>
          <c:showVal val="0"/>
          <c:showCatName val="0"/>
          <c:showSerName val="0"/>
          <c:showPercent val="0"/>
          <c:showBubbleSize val="0"/>
        </c:dLbls>
        <c:marker val="1"/>
        <c:smooth val="0"/>
        <c:axId val="948659280"/>
        <c:axId val="1"/>
      </c:lineChart>
      <c:lineChart>
        <c:grouping val="standard"/>
        <c:varyColors val="0"/>
        <c:ser>
          <c:idx val="0"/>
          <c:order val="1"/>
          <c:tx>
            <c:strRef>
              <c:f>'G3-10'!$A$9</c:f>
              <c:strCache>
                <c:ptCount val="1"/>
                <c:pt idx="0">
                  <c:v> ท้องถิ่น</c:v>
                </c:pt>
              </c:strCache>
            </c:strRef>
          </c:tx>
          <c:spPr>
            <a:ln w="25400">
              <a:solidFill>
                <a:srgbClr val="00FF00"/>
              </a:solidFill>
              <a:prstDash val="sysDash"/>
            </a:ln>
          </c:spPr>
          <c:marker>
            <c:symbol val="none"/>
          </c:marker>
          <c:val>
            <c:numRef>
              <c:f>'G3-10'!$B$9:$AK$9</c:f>
              <c:numCache>
                <c:formatCode>0.0</c:formatCode>
                <c:ptCount val="36"/>
                <c:pt idx="0">
                  <c:v>519.6</c:v>
                </c:pt>
                <c:pt idx="1">
                  <c:v>499.6</c:v>
                </c:pt>
                <c:pt idx="2">
                  <c:v>514.1</c:v>
                </c:pt>
                <c:pt idx="3">
                  <c:v>529.5</c:v>
                </c:pt>
                <c:pt idx="4">
                  <c:v>542.1</c:v>
                </c:pt>
                <c:pt idx="5">
                  <c:v>486.8</c:v>
                </c:pt>
                <c:pt idx="6">
                  <c:v>478</c:v>
                </c:pt>
                <c:pt idx="7">
                  <c:v>500</c:v>
                </c:pt>
                <c:pt idx="8">
                  <c:v>480.4</c:v>
                </c:pt>
                <c:pt idx="9">
                  <c:v>462.7</c:v>
                </c:pt>
                <c:pt idx="10">
                  <c:v>573.70000000000005</c:v>
                </c:pt>
                <c:pt idx="11">
                  <c:v>550.1</c:v>
                </c:pt>
                <c:pt idx="12">
                  <c:v>540.6</c:v>
                </c:pt>
                <c:pt idx="13">
                  <c:v>527.79999999999995</c:v>
                </c:pt>
                <c:pt idx="14">
                  <c:v>563.70000000000005</c:v>
                </c:pt>
                <c:pt idx="15">
                  <c:v>557.99</c:v>
                </c:pt>
                <c:pt idx="16">
                  <c:v>532.27</c:v>
                </c:pt>
                <c:pt idx="17">
                  <c:v>550.25</c:v>
                </c:pt>
                <c:pt idx="18">
                  <c:v>574.54</c:v>
                </c:pt>
                <c:pt idx="19">
                  <c:v>588.00712248173647</c:v>
                </c:pt>
                <c:pt idx="20">
                  <c:v>583.11330139354766</c:v>
                </c:pt>
                <c:pt idx="21">
                  <c:v>617.95296603976999</c:v>
                </c:pt>
                <c:pt idx="22">
                  <c:v>653.62</c:v>
                </c:pt>
                <c:pt idx="23">
                  <c:v>664.29822116878051</c:v>
                </c:pt>
                <c:pt idx="24">
                  <c:v>621.51303623859246</c:v>
                </c:pt>
                <c:pt idx="25">
                  <c:v>644.4072965021594</c:v>
                </c:pt>
                <c:pt idx="26">
                  <c:v>663.15403324541023</c:v>
                </c:pt>
                <c:pt idx="27">
                  <c:v>629.75432738260747</c:v>
                </c:pt>
                <c:pt idx="28">
                  <c:v>665.53974924821296</c:v>
                </c:pt>
                <c:pt idx="29">
                  <c:v>615.57961605123171</c:v>
                </c:pt>
                <c:pt idx="30">
                  <c:v>673.47622984530699</c:v>
                </c:pt>
                <c:pt idx="31">
                  <c:v>670.3425535731385</c:v>
                </c:pt>
                <c:pt idx="32">
                  <c:v>685.93161054328834</c:v>
                </c:pt>
              </c:numCache>
            </c:numRef>
          </c:val>
          <c:smooth val="0"/>
          <c:extLst>
            <c:ext xmlns:c16="http://schemas.microsoft.com/office/drawing/2014/chart" uri="{C3380CC4-5D6E-409C-BE32-E72D297353CC}">
              <c16:uniqueId val="{00000001-A110-4702-8AD5-719C51427CD9}"/>
            </c:ext>
          </c:extLst>
        </c:ser>
        <c:dLbls>
          <c:showLegendKey val="0"/>
          <c:showVal val="0"/>
          <c:showCatName val="0"/>
          <c:showSerName val="0"/>
          <c:showPercent val="0"/>
          <c:showBubbleSize val="0"/>
        </c:dLbls>
        <c:marker val="1"/>
        <c:smooth val="0"/>
        <c:axId val="3"/>
        <c:axId val="4"/>
      </c:lineChart>
      <c:catAx>
        <c:axId val="948659280"/>
        <c:scaling>
          <c:orientation val="minMax"/>
        </c:scaling>
        <c:delete val="0"/>
        <c:axPos val="b"/>
        <c:numFmt formatCode="General" sourceLinked="1"/>
        <c:majorTickMark val="in"/>
        <c:minorTickMark val="none"/>
        <c:tickLblPos val="low"/>
        <c:spPr>
          <a:ln w="3175">
            <a:solidFill>
              <a:srgbClr val="000000"/>
            </a:solidFill>
            <a:prstDash val="solid"/>
          </a:ln>
        </c:spPr>
        <c:txPr>
          <a:bodyPr anchor="ctr" anchorCtr="1"/>
          <a:lstStyle/>
          <a:p>
            <a:pPr>
              <a:defRPr sz="1400"/>
            </a:pPr>
            <a:endParaRPr lang="th-TH"/>
          </a:p>
        </c:txPr>
        <c:crossAx val="1"/>
        <c:crosses val="autoZero"/>
        <c:auto val="0"/>
        <c:lblAlgn val="ctr"/>
        <c:lblOffset val="5"/>
        <c:tickLblSkip val="1"/>
        <c:tickMarkSkip val="1"/>
        <c:noMultiLvlLbl val="0"/>
      </c:catAx>
      <c:valAx>
        <c:axId val="1"/>
        <c:scaling>
          <c:orientation val="minMax"/>
          <c:max val="26000"/>
          <c:min val="6000"/>
        </c:scaling>
        <c:delete val="0"/>
        <c:axPos val="l"/>
        <c:numFmt formatCode="#,##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48659280"/>
        <c:crosses val="autoZero"/>
        <c:crossBetween val="between"/>
        <c:majorUnit val="200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USD]\ #,##0;\-[$USD]\ #,##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3"/>
        <c:crosses val="max"/>
        <c:crossBetween val="between"/>
        <c:majorUnit val="100"/>
      </c:valAx>
      <c:spPr>
        <a:solidFill>
          <a:srgbClr val="FFFFFF"/>
        </a:solidFill>
        <a:ln w="12700">
          <a:solidFill>
            <a:srgbClr val="000000"/>
          </a:solidFill>
          <a:prstDash val="solid"/>
        </a:ln>
      </c:spPr>
    </c:plotArea>
    <c:legend>
      <c:legendPos val="r"/>
      <c:layout>
        <c:manualLayout>
          <c:xMode val="edge"/>
          <c:yMode val="edge"/>
          <c:x val="0.29928646214305171"/>
          <c:y val="0.75067074930666233"/>
          <c:w val="0.4608835439285936"/>
          <c:h val="0.12818401997816456"/>
        </c:manualLayout>
      </c:layout>
      <c:overlay val="0"/>
    </c:legend>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6753297277506"/>
          <c:y val="0.11076615423072116"/>
          <c:w val="0.68462874761357506"/>
          <c:h val="0.7949300087489064"/>
        </c:manualLayout>
      </c:layout>
      <c:lineChart>
        <c:grouping val="standard"/>
        <c:varyColors val="0"/>
        <c:ser>
          <c:idx val="1"/>
          <c:order val="1"/>
          <c:tx>
            <c:strRef>
              <c:f>'G3-10'!$A$13</c:f>
              <c:strCache>
                <c:ptCount val="1"/>
                <c:pt idx="0">
                  <c:v>ข้าวโพดส่งออก FOB (US$:TON)</c:v>
                </c:pt>
              </c:strCache>
            </c:strRef>
          </c:tx>
          <c:spPr>
            <a:ln w="25400">
              <a:solidFill>
                <a:srgbClr val="00FF00"/>
              </a:solidFill>
              <a:prstDash val="sysDash"/>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'G3-10'!$B$13:$AK$13</c:f>
              <c:numCache>
                <c:formatCode>General</c:formatCode>
                <c:ptCount val="36"/>
                <c:pt idx="0">
                  <c:v>329</c:v>
                </c:pt>
                <c:pt idx="1">
                  <c:v>343</c:v>
                </c:pt>
                <c:pt idx="2">
                  <c:v>385</c:v>
                </c:pt>
                <c:pt idx="3">
                  <c:v>386</c:v>
                </c:pt>
                <c:pt idx="4">
                  <c:v>388</c:v>
                </c:pt>
                <c:pt idx="5">
                  <c:v>378</c:v>
                </c:pt>
                <c:pt idx="6">
                  <c:v>347</c:v>
                </c:pt>
                <c:pt idx="7">
                  <c:v>338</c:v>
                </c:pt>
                <c:pt idx="8">
                  <c:v>322</c:v>
                </c:pt>
                <c:pt idx="9">
                  <c:v>326</c:v>
                </c:pt>
                <c:pt idx="10">
                  <c:v>343</c:v>
                </c:pt>
                <c:pt idx="11">
                  <c:v>356</c:v>
                </c:pt>
                <c:pt idx="12">
                  <c:v>407</c:v>
                </c:pt>
                <c:pt idx="13">
                  <c:v>403</c:v>
                </c:pt>
                <c:pt idx="14">
                  <c:v>375</c:v>
                </c:pt>
                <c:pt idx="15">
                  <c:v>381</c:v>
                </c:pt>
                <c:pt idx="16">
                  <c:v>380</c:v>
                </c:pt>
                <c:pt idx="17">
                  <c:v>367</c:v>
                </c:pt>
                <c:pt idx="18">
                  <c:v>347</c:v>
                </c:pt>
                <c:pt idx="19">
                  <c:v>338</c:v>
                </c:pt>
                <c:pt idx="20">
                  <c:v>318</c:v>
                </c:pt>
                <c:pt idx="21">
                  <c:v>301</c:v>
                </c:pt>
                <c:pt idx="22">
                  <c:v>289</c:v>
                </c:pt>
                <c:pt idx="23">
                  <c:v>299</c:v>
                </c:pt>
                <c:pt idx="24">
                  <c:v>299</c:v>
                </c:pt>
                <c:pt idx="25">
                  <c:v>294</c:v>
                </c:pt>
                <c:pt idx="26">
                  <c:v>291</c:v>
                </c:pt>
                <c:pt idx="27">
                  <c:v>281</c:v>
                </c:pt>
                <c:pt idx="28">
                  <c:v>296</c:v>
                </c:pt>
                <c:pt idx="29">
                  <c:v>336</c:v>
                </c:pt>
                <c:pt idx="30">
                  <c:v>348</c:v>
                </c:pt>
                <c:pt idx="31">
                  <c:v>354</c:v>
                </c:pt>
                <c:pt idx="32">
                  <c:v>336</c:v>
                </c:pt>
              </c:numCache>
            </c:numRef>
          </c:val>
          <c:smooth val="0"/>
          <c:extLst>
            <c:ext xmlns:c16="http://schemas.microsoft.com/office/drawing/2014/chart" uri="{C3380CC4-5D6E-409C-BE32-E72D297353CC}">
              <c16:uniqueId val="{00000000-8F59-4668-8AFB-8C8A3A6CA793}"/>
            </c:ext>
          </c:extLst>
        </c:ser>
        <c:dLbls>
          <c:showLegendKey val="0"/>
          <c:showVal val="0"/>
          <c:showCatName val="0"/>
          <c:showSerName val="0"/>
          <c:showPercent val="0"/>
          <c:showBubbleSize val="0"/>
        </c:dLbls>
        <c:marker val="1"/>
        <c:smooth val="0"/>
        <c:axId val="818983776"/>
        <c:axId val="1"/>
      </c:lineChart>
      <c:lineChart>
        <c:grouping val="standard"/>
        <c:varyColors val="0"/>
        <c:ser>
          <c:idx val="0"/>
          <c:order val="0"/>
          <c:tx>
            <c:strRef>
              <c:f>'G3-10'!$A$12</c:f>
              <c:strCache>
                <c:ptCount val="1"/>
                <c:pt idx="0">
                  <c:v>ราคาข้าวโพดขายส่ง (Baht:Ton)</c:v>
                </c:pt>
              </c:strCache>
            </c:strRef>
          </c:tx>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'G3-10'!$B$12:$AK$12</c:f>
              <c:numCache>
                <c:formatCode>General</c:formatCode>
                <c:ptCount val="36"/>
                <c:pt idx="0">
                  <c:v>10750</c:v>
                </c:pt>
                <c:pt idx="1">
                  <c:v>10990</c:v>
                </c:pt>
                <c:pt idx="2">
                  <c:v>12610</c:v>
                </c:pt>
                <c:pt idx="3" formatCode="0.0">
                  <c:v>12800</c:v>
                </c:pt>
                <c:pt idx="4" formatCode="0.0">
                  <c:v>13120</c:v>
                </c:pt>
                <c:pt idx="5" formatCode="0.0">
                  <c:v>12950</c:v>
                </c:pt>
                <c:pt idx="6">
                  <c:v>12230</c:v>
                </c:pt>
                <c:pt idx="7">
                  <c:v>12174</c:v>
                </c:pt>
                <c:pt idx="8">
                  <c:v>11720</c:v>
                </c:pt>
                <c:pt idx="9">
                  <c:v>12230</c:v>
                </c:pt>
                <c:pt idx="10">
                  <c:v>12370</c:v>
                </c:pt>
                <c:pt idx="11">
                  <c:v>13020</c:v>
                </c:pt>
                <c:pt idx="12">
                  <c:v>13370</c:v>
                </c:pt>
                <c:pt idx="13">
                  <c:v>13530</c:v>
                </c:pt>
                <c:pt idx="14">
                  <c:v>12670</c:v>
                </c:pt>
                <c:pt idx="15" formatCode="0.0">
                  <c:v>12880</c:v>
                </c:pt>
                <c:pt idx="16" formatCode="0.0">
                  <c:v>12750</c:v>
                </c:pt>
                <c:pt idx="17" formatCode="0.0">
                  <c:v>12600</c:v>
                </c:pt>
                <c:pt idx="18">
                  <c:v>11620</c:v>
                </c:pt>
                <c:pt idx="19">
                  <c:v>11670</c:v>
                </c:pt>
                <c:pt idx="20">
                  <c:v>11170</c:v>
                </c:pt>
                <c:pt idx="21">
                  <c:v>10760</c:v>
                </c:pt>
                <c:pt idx="22">
                  <c:v>9870</c:v>
                </c:pt>
                <c:pt idx="23">
                  <c:v>10240</c:v>
                </c:pt>
                <c:pt idx="24">
                  <c:v>10280</c:v>
                </c:pt>
                <c:pt idx="25">
                  <c:v>10320</c:v>
                </c:pt>
                <c:pt idx="26">
                  <c:v>10270</c:v>
                </c:pt>
                <c:pt idx="27">
                  <c:v>10140</c:v>
                </c:pt>
                <c:pt idx="28">
                  <c:v>10740</c:v>
                </c:pt>
                <c:pt idx="29">
                  <c:v>12140</c:v>
                </c:pt>
                <c:pt idx="30">
                  <c:v>12450</c:v>
                </c:pt>
                <c:pt idx="31">
                  <c:v>12080</c:v>
                </c:pt>
                <c:pt idx="32">
                  <c:v>10810</c:v>
                </c:pt>
              </c:numCache>
            </c:numRef>
          </c:val>
          <c:smooth val="0"/>
          <c:extLst>
            <c:ext xmlns:c16="http://schemas.microsoft.com/office/drawing/2014/chart" uri="{C3380CC4-5D6E-409C-BE32-E72D297353CC}">
              <c16:uniqueId val="{00000001-8F59-4668-8AFB-8C8A3A6CA793}"/>
            </c:ext>
          </c:extLst>
        </c:ser>
        <c:dLbls>
          <c:showLegendKey val="0"/>
          <c:showVal val="0"/>
          <c:showCatName val="0"/>
          <c:showSerName val="0"/>
          <c:showPercent val="0"/>
          <c:showBubbleSize val="0"/>
        </c:dLbls>
        <c:marker val="1"/>
        <c:smooth val="0"/>
        <c:axId val="3"/>
        <c:axId val="4"/>
      </c:lineChart>
      <c:catAx>
        <c:axId val="818983776"/>
        <c:scaling>
          <c:orientation val="minMax"/>
        </c:scaling>
        <c:delete val="0"/>
        <c:axPos val="b"/>
        <c:numFmt formatCode="General" sourceLinked="1"/>
        <c:majorTickMark val="in"/>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420"/>
          <c:min val="220"/>
        </c:scaling>
        <c:delete val="0"/>
        <c:axPos val="l"/>
        <c:numFmt formatCode="[$USD]\ #,##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818983776"/>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7000"/>
          <c:min val="7000"/>
        </c:scaling>
        <c:delete val="0"/>
        <c:axPos val="r"/>
        <c:numFmt formatCode="\฿#,##0;\-\฿#,##0"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3"/>
        <c:crosses val="max"/>
        <c:crossBetween val="between"/>
        <c:majorUnit val="1000"/>
        <c:minorUnit val="300"/>
      </c:valAx>
      <c:spPr>
        <a:solidFill>
          <a:srgbClr val="FFFFFF"/>
        </a:solidFill>
        <a:ln w="12700">
          <a:solidFill>
            <a:srgbClr val="000000"/>
          </a:solidFill>
          <a:prstDash val="solid"/>
        </a:ln>
      </c:spPr>
    </c:plotArea>
    <c:legend>
      <c:legendPos val="r"/>
      <c:layout>
        <c:manualLayout>
          <c:xMode val="edge"/>
          <c:yMode val="edge"/>
          <c:x val="0.36210505137574089"/>
          <c:y val="0.7371951331996216"/>
          <c:w val="0.45927652506236027"/>
          <c:h val="0.13368657287299637"/>
        </c:manualLayout>
      </c:layout>
      <c:overlay val="0"/>
      <c:txPr>
        <a:bodyPr/>
        <a:lstStyle/>
        <a:p>
          <a:pPr>
            <a:defRPr sz="1100"/>
          </a:pPr>
          <a:endParaRPr lang="th-TH"/>
        </a:p>
      </c:txPr>
    </c:legend>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38997228150222"/>
          <c:y val="8.8533149101554617E-2"/>
          <c:w val="0.64774947267007421"/>
          <c:h val="0.80765571370886335"/>
        </c:manualLayout>
      </c:layout>
      <c:lineChart>
        <c:grouping val="standard"/>
        <c:varyColors val="0"/>
        <c:ser>
          <c:idx val="1"/>
          <c:order val="0"/>
          <c:tx>
            <c:strRef>
              <c:f>'G3-10'!$A$16</c:f>
              <c:strCache>
                <c:ptCount val="1"/>
                <c:pt idx="0">
                  <c:v>ราคายาง FOB หาดใหญ่ (Baht:Ton)</c:v>
                </c:pt>
              </c:strCache>
            </c:strRef>
          </c:tx>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'G3-10'!$B$16:$AK$16</c:f>
              <c:numCache>
                <c:formatCode>General</c:formatCode>
                <c:ptCount val="36"/>
                <c:pt idx="0">
                  <c:v>64840</c:v>
                </c:pt>
                <c:pt idx="1">
                  <c:v>69960</c:v>
                </c:pt>
                <c:pt idx="2">
                  <c:v>74070</c:v>
                </c:pt>
                <c:pt idx="3" formatCode="0.0">
                  <c:v>77610</c:v>
                </c:pt>
                <c:pt idx="4" formatCode="0.0">
                  <c:v>74900</c:v>
                </c:pt>
                <c:pt idx="5">
                  <c:v>72990</c:v>
                </c:pt>
                <c:pt idx="6">
                  <c:v>67620</c:v>
                </c:pt>
                <c:pt idx="7">
                  <c:v>61270</c:v>
                </c:pt>
                <c:pt idx="8">
                  <c:v>57750</c:v>
                </c:pt>
                <c:pt idx="9">
                  <c:v>60920</c:v>
                </c:pt>
                <c:pt idx="10">
                  <c:v>56550</c:v>
                </c:pt>
                <c:pt idx="11">
                  <c:v>56500</c:v>
                </c:pt>
                <c:pt idx="12">
                  <c:v>57800</c:v>
                </c:pt>
                <c:pt idx="13">
                  <c:v>58700</c:v>
                </c:pt>
                <c:pt idx="14">
                  <c:v>59400</c:v>
                </c:pt>
                <c:pt idx="15" formatCode="0.0">
                  <c:v>59590</c:v>
                </c:pt>
                <c:pt idx="16" formatCode="0.0">
                  <c:v>59990</c:v>
                </c:pt>
                <c:pt idx="17">
                  <c:v>59100</c:v>
                </c:pt>
                <c:pt idx="18">
                  <c:v>56160</c:v>
                </c:pt>
                <c:pt idx="19">
                  <c:v>54080</c:v>
                </c:pt>
                <c:pt idx="20">
                  <c:v>56450</c:v>
                </c:pt>
                <c:pt idx="21">
                  <c:v>60750</c:v>
                </c:pt>
                <c:pt idx="22">
                  <c:v>60260</c:v>
                </c:pt>
                <c:pt idx="23">
                  <c:v>60450</c:v>
                </c:pt>
                <c:pt idx="24">
                  <c:v>68460</c:v>
                </c:pt>
                <c:pt idx="25">
                  <c:v>78730</c:v>
                </c:pt>
                <c:pt idx="26">
                  <c:v>91680</c:v>
                </c:pt>
                <c:pt idx="27">
                  <c:v>87130</c:v>
                </c:pt>
                <c:pt idx="28">
                  <c:v>86380</c:v>
                </c:pt>
                <c:pt idx="29">
                  <c:v>85290</c:v>
                </c:pt>
                <c:pt idx="30">
                  <c:v>75210</c:v>
                </c:pt>
                <c:pt idx="31">
                  <c:v>86850</c:v>
                </c:pt>
                <c:pt idx="32">
                  <c:v>93500</c:v>
                </c:pt>
              </c:numCache>
            </c:numRef>
          </c:val>
          <c:smooth val="0"/>
          <c:extLst>
            <c:ext xmlns:c16="http://schemas.microsoft.com/office/drawing/2014/chart" uri="{C3380CC4-5D6E-409C-BE32-E72D297353CC}">
              <c16:uniqueId val="{00000000-85D4-44EB-AFA9-284EA34A5247}"/>
            </c:ext>
          </c:extLst>
        </c:ser>
        <c:dLbls>
          <c:showLegendKey val="0"/>
          <c:showVal val="0"/>
          <c:showCatName val="0"/>
          <c:showSerName val="0"/>
          <c:showPercent val="0"/>
          <c:showBubbleSize val="0"/>
        </c:dLbls>
        <c:marker val="1"/>
        <c:smooth val="0"/>
        <c:axId val="950285424"/>
        <c:axId val="1"/>
      </c:lineChart>
      <c:lineChart>
        <c:grouping val="standard"/>
        <c:varyColors val="0"/>
        <c:ser>
          <c:idx val="0"/>
          <c:order val="1"/>
          <c:tx>
            <c:strRef>
              <c:f>'G3-10'!$A$17</c:f>
              <c:strCache>
                <c:ptCount val="1"/>
                <c:pt idx="0">
                  <c:v>ราคายางพาราส่งออก (US$:TON)</c:v>
                </c:pt>
              </c:strCache>
            </c:strRef>
          </c:tx>
          <c:spPr>
            <a:ln w="25400">
              <a:solidFill>
                <a:srgbClr val="00FF00"/>
              </a:solidFill>
              <a:prstDash val="sysDash"/>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'G3-10'!$B$17:$AK$17</c:f>
              <c:numCache>
                <c:formatCode>General</c:formatCode>
                <c:ptCount val="36"/>
                <c:pt idx="0">
                  <c:v>1617.7</c:v>
                </c:pt>
                <c:pt idx="1">
                  <c:v>1632.6</c:v>
                </c:pt>
                <c:pt idx="2">
                  <c:v>1623.6</c:v>
                </c:pt>
                <c:pt idx="3" formatCode="0.0">
                  <c:v>1658.4</c:v>
                </c:pt>
                <c:pt idx="4" formatCode="0.0">
                  <c:v>1701.4</c:v>
                </c:pt>
                <c:pt idx="5">
                  <c:v>1635.3</c:v>
                </c:pt>
                <c:pt idx="6">
                  <c:v>1574.4</c:v>
                </c:pt>
                <c:pt idx="7">
                  <c:v>1545.8</c:v>
                </c:pt>
                <c:pt idx="8">
                  <c:v>1379.5</c:v>
                </c:pt>
                <c:pt idx="9">
                  <c:v>1324.4</c:v>
                </c:pt>
                <c:pt idx="10">
                  <c:v>1463.5</c:v>
                </c:pt>
                <c:pt idx="11">
                  <c:v>1336.9</c:v>
                </c:pt>
                <c:pt idx="12">
                  <c:v>1354.6</c:v>
                </c:pt>
                <c:pt idx="13">
                  <c:v>1216.5</c:v>
                </c:pt>
                <c:pt idx="14">
                  <c:v>1358.1</c:v>
                </c:pt>
                <c:pt idx="15" formatCode="0.0">
                  <c:v>1374.98</c:v>
                </c:pt>
                <c:pt idx="16" formatCode="0.0">
                  <c:v>1324.44</c:v>
                </c:pt>
                <c:pt idx="17">
                  <c:v>1295.6099999999999</c:v>
                </c:pt>
                <c:pt idx="18">
                  <c:v>1343.26</c:v>
                </c:pt>
                <c:pt idx="19">
                  <c:v>1264.7573607845816</c:v>
                </c:pt>
                <c:pt idx="20">
                  <c:v>1228.0563071591837</c:v>
                </c:pt>
                <c:pt idx="21">
                  <c:v>1303.3214481251237</c:v>
                </c:pt>
                <c:pt idx="22">
                  <c:v>1441.08</c:v>
                </c:pt>
                <c:pt idx="23">
                  <c:v>1458.3525599477405</c:v>
                </c:pt>
                <c:pt idx="24">
                  <c:v>1426.7728644598683</c:v>
                </c:pt>
                <c:pt idx="25">
                  <c:v>1470.261242302837</c:v>
                </c:pt>
                <c:pt idx="26">
                  <c:v>1561.6525562449833</c:v>
                </c:pt>
                <c:pt idx="27">
                  <c:v>1631.7282497326353</c:v>
                </c:pt>
                <c:pt idx="28">
                  <c:v>1708.0831693285402</c:v>
                </c:pt>
                <c:pt idx="29">
                  <c:v>1706.3778395663539</c:v>
                </c:pt>
                <c:pt idx="30">
                  <c:v>1850.4260648064428</c:v>
                </c:pt>
                <c:pt idx="31">
                  <c:v>1947.4972696193763</c:v>
                </c:pt>
                <c:pt idx="32">
                  <c:v>2021.4604495687893</c:v>
                </c:pt>
              </c:numCache>
            </c:numRef>
          </c:val>
          <c:smooth val="0"/>
          <c:extLst>
            <c:ext xmlns:c16="http://schemas.microsoft.com/office/drawing/2014/chart" uri="{C3380CC4-5D6E-409C-BE32-E72D297353CC}">
              <c16:uniqueId val="{00000001-85D4-44EB-AFA9-284EA34A5247}"/>
            </c:ext>
          </c:extLst>
        </c:ser>
        <c:dLbls>
          <c:showLegendKey val="0"/>
          <c:showVal val="0"/>
          <c:showCatName val="0"/>
          <c:showSerName val="0"/>
          <c:showPercent val="0"/>
          <c:showBubbleSize val="0"/>
        </c:dLbls>
        <c:marker val="1"/>
        <c:smooth val="0"/>
        <c:axId val="3"/>
        <c:axId val="4"/>
      </c:lineChart>
      <c:catAx>
        <c:axId val="950285424"/>
        <c:scaling>
          <c:orientation val="minMax"/>
        </c:scaling>
        <c:delete val="0"/>
        <c:axPos val="b"/>
        <c:numFmt formatCode="General" sourceLinked="1"/>
        <c:majorTickMark val="in"/>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95000"/>
          <c:min val="25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50285424"/>
        <c:crosses val="autoZero"/>
        <c:crossBetween val="between"/>
        <c:majorUnit val="7000"/>
        <c:minorUnit val="60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4000"/>
          <c:min val="0"/>
        </c:scaling>
        <c:delete val="0"/>
        <c:axPos val="r"/>
        <c:numFmt formatCode="[$USD]\ #,##0;\-[$USD]\ #,##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3"/>
        <c:crosses val="max"/>
        <c:crossBetween val="between"/>
        <c:majorUnit val="400"/>
      </c:valAx>
      <c:spPr>
        <a:noFill/>
        <a:ln w="12700">
          <a:solidFill>
            <a:srgbClr val="000000"/>
          </a:solidFill>
        </a:ln>
      </c:spPr>
    </c:plotArea>
    <c:legend>
      <c:legendPos val="r"/>
      <c:layout>
        <c:manualLayout>
          <c:xMode val="edge"/>
          <c:yMode val="edge"/>
          <c:x val="0.22384234840407943"/>
          <c:y val="0.72625555219059157"/>
          <c:w val="0.46238298576014852"/>
          <c:h val="0.13072182664071846"/>
        </c:manualLayout>
      </c:layout>
      <c:overlay val="0"/>
      <c:txPr>
        <a:bodyPr/>
        <a:lstStyle/>
        <a:p>
          <a:pPr>
            <a:defRPr sz="1100"/>
          </a:pPr>
          <a:endParaRPr lang="th-TH"/>
        </a:p>
      </c:txPr>
    </c:legend>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EucrosiaUPC"/>
                <a:ea typeface="EucrosiaUPC"/>
                <a:cs typeface="EucrosiaUPC"/>
              </a:defRPr>
            </a:pPr>
            <a:r>
              <a:rPr lang="th-TH"/>
              <a:t>อัตราเพิ่มเฉลี่ยเคลื่อนที่ถอยหลัง 12 เดือน</a:t>
            </a:r>
          </a:p>
        </c:rich>
      </c:tx>
      <c:overlay val="0"/>
      <c:spPr>
        <a:noFill/>
        <a:ln w="25400">
          <a:noFill/>
        </a:ln>
      </c:spPr>
    </c:title>
    <c:autoTitleDeleted val="0"/>
    <c:plotArea>
      <c:layout/>
      <c:lineChart>
        <c:grouping val="standard"/>
        <c:varyColors val="0"/>
        <c:dLbls>
          <c:showLegendKey val="0"/>
          <c:showVal val="0"/>
          <c:showCatName val="0"/>
          <c:showSerName val="0"/>
          <c:showPercent val="0"/>
          <c:showBubbleSize val="0"/>
        </c:dLbls>
        <c:marker val="1"/>
        <c:smooth val="0"/>
        <c:axId val="950283344"/>
        <c:axId val="1"/>
      </c:lineChart>
      <c:catAx>
        <c:axId val="95028334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50283344"/>
        <c:crosses val="autoZero"/>
        <c:crossBetween val="midCat"/>
      </c:valAx>
      <c:spPr>
        <a:noFill/>
        <a:ln w="25400">
          <a:noFill/>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oddHeader>&amp;F</c:oddHeader>
      <c:oddFooter>Page &amp;P</c:oddFooter>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26"/>
      <c:hPercent val="47"/>
      <c:rotY val="14"/>
      <c:depthPercent val="100"/>
      <c:rAngAx val="1"/>
    </c:view3D>
    <c:floor>
      <c:thickness val="0"/>
      <c:spPr>
        <a:blipFill dpi="0" rotWithShape="0">
          <a:blip xmlns:r="http://schemas.openxmlformats.org/officeDocument/2006/relationships" r:embed="rId1"/>
          <a:srcRect/>
          <a:tile tx="0" ty="0" sx="100000" sy="100000" flip="none" algn="tl"/>
        </a:blip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6.424250028705053E-2"/>
          <c:y val="4.6035863116237308E-2"/>
          <c:w val="0.92969807019184447"/>
          <c:h val="0.85166346765039014"/>
        </c:manualLayout>
      </c:layout>
      <c:bar3DChart>
        <c:barDir val="col"/>
        <c:grouping val="stacked"/>
        <c:varyColors val="0"/>
        <c:ser>
          <c:idx val="0"/>
          <c:order val="0"/>
          <c:tx>
            <c:strRef>
              <c:f>'G3-11'!$A$5</c:f>
              <c:strCache>
                <c:ptCount val="1"/>
                <c:pt idx="0">
                  <c:v>CPI</c:v>
                </c:pt>
              </c:strCache>
            </c:strRef>
          </c:tx>
          <c:spPr>
            <a:blipFill dpi="0" rotWithShape="0">
              <a:blip xmlns:r="http://schemas.openxmlformats.org/officeDocument/2006/relationships" r:embed="rId1"/>
              <a:srcRect/>
              <a:tile tx="0" ty="0" sx="100000" sy="100000" flip="none" algn="tl"/>
            </a:blipFill>
            <a:ln w="3175">
              <a:solidFill>
                <a:srgbClr val="000000"/>
              </a:solidFill>
              <a:prstDash val="solid"/>
            </a:ln>
          </c:spPr>
          <c:invertIfNegative val="0"/>
          <c:cat>
            <c:numRef>
              <c:f>'G3-11'!$B$4:$AK$4</c:f>
              <c:numCache>
                <c:formatCode>General</c:formatCode>
                <c:ptCount val="36"/>
                <c:pt idx="4">
                  <c:v>2</c:v>
                </c:pt>
                <c:pt idx="5">
                  <c:v>0</c:v>
                </c:pt>
                <c:pt idx="6">
                  <c:v>2</c:v>
                </c:pt>
                <c:pt idx="7">
                  <c:v>3</c:v>
                </c:pt>
                <c:pt idx="16">
                  <c:v>2</c:v>
                </c:pt>
                <c:pt idx="17">
                  <c:v>0</c:v>
                </c:pt>
                <c:pt idx="18">
                  <c:v>2</c:v>
                </c:pt>
                <c:pt idx="19">
                  <c:v>3</c:v>
                </c:pt>
                <c:pt idx="28">
                  <c:v>2</c:v>
                </c:pt>
                <c:pt idx="29">
                  <c:v>0</c:v>
                </c:pt>
                <c:pt idx="30">
                  <c:v>2</c:v>
                </c:pt>
                <c:pt idx="31">
                  <c:v>3</c:v>
                </c:pt>
              </c:numCache>
            </c:numRef>
          </c:cat>
          <c:val>
            <c:numRef>
              <c:f>'G3-11'!$B$5:$AK$5</c:f>
              <c:numCache>
                <c:formatCode>General</c:formatCode>
                <c:ptCount val="36"/>
                <c:pt idx="0">
                  <c:v>0.02</c:v>
                </c:pt>
                <c:pt idx="1">
                  <c:v>0.22</c:v>
                </c:pt>
                <c:pt idx="2">
                  <c:v>0.03</c:v>
                </c:pt>
                <c:pt idx="3">
                  <c:v>0.85</c:v>
                </c:pt>
                <c:pt idx="4">
                  <c:v>0.63</c:v>
                </c:pt>
                <c:pt idx="5">
                  <c:v>-0.31</c:v>
                </c:pt>
                <c:pt idx="6">
                  <c:v>0.19</c:v>
                </c:pt>
                <c:pt idx="7">
                  <c:v>7.0000000000000007E-2</c:v>
                </c:pt>
                <c:pt idx="8">
                  <c:v>-0.1</c:v>
                </c:pt>
                <c:pt idx="12" formatCode="0.00">
                  <c:v>0.14000000000000001</c:v>
                </c:pt>
                <c:pt idx="13" formatCode="0.00">
                  <c:v>0.23</c:v>
                </c:pt>
                <c:pt idx="14" formatCode="0.00">
                  <c:v>-0.01</c:v>
                </c:pt>
                <c:pt idx="15" formatCode="0.00">
                  <c:v>0.7</c:v>
                </c:pt>
                <c:pt idx="16" formatCode="0.00">
                  <c:v>0.38</c:v>
                </c:pt>
                <c:pt idx="17" formatCode="0.00">
                  <c:v>-0.27</c:v>
                </c:pt>
                <c:pt idx="18" formatCode="0.00">
                  <c:v>0.16</c:v>
                </c:pt>
                <c:pt idx="19" formatCode="0.00">
                  <c:v>0.1</c:v>
                </c:pt>
                <c:pt idx="20" formatCode="0.00">
                  <c:v>0.04</c:v>
                </c:pt>
                <c:pt idx="24">
                  <c:v>0.3</c:v>
                </c:pt>
                <c:pt idx="25">
                  <c:v>1.2</c:v>
                </c:pt>
                <c:pt idx="26">
                  <c:v>0.7</c:v>
                </c:pt>
                <c:pt idx="27">
                  <c:v>1.2</c:v>
                </c:pt>
                <c:pt idx="28">
                  <c:v>-0.2</c:v>
                </c:pt>
                <c:pt idx="29">
                  <c:v>0</c:v>
                </c:pt>
                <c:pt idx="30">
                  <c:v>-0.4</c:v>
                </c:pt>
                <c:pt idx="31">
                  <c:v>-0.9</c:v>
                </c:pt>
                <c:pt idx="32">
                  <c:v>-1.2</c:v>
                </c:pt>
              </c:numCache>
            </c:numRef>
          </c:val>
          <c:extLst>
            <c:ext xmlns:c16="http://schemas.microsoft.com/office/drawing/2014/chart" uri="{C3380CC4-5D6E-409C-BE32-E72D297353CC}">
              <c16:uniqueId val="{00000000-2696-4AFE-9F77-A3E257C7D2F0}"/>
            </c:ext>
          </c:extLst>
        </c:ser>
        <c:dLbls>
          <c:showLegendKey val="0"/>
          <c:showVal val="0"/>
          <c:showCatName val="0"/>
          <c:showSerName val="0"/>
          <c:showPercent val="0"/>
          <c:showBubbleSize val="0"/>
        </c:dLbls>
        <c:gapWidth val="83"/>
        <c:gapDepth val="0"/>
        <c:shape val="box"/>
        <c:axId val="950285840"/>
        <c:axId val="1"/>
        <c:axId val="0"/>
      </c:bar3DChart>
      <c:catAx>
        <c:axId val="95028584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EucrosiaUPC" panose="02020603050405020304" pitchFamily="18" charset="-34"/>
                <a:ea typeface="BrowalliaUPC"/>
                <a:cs typeface="EucrosiaUPC" panose="02020603050405020304" pitchFamily="18" charset="-34"/>
              </a:defRPr>
            </a:pPr>
            <a:endParaRPr lang="th-TH"/>
          </a:p>
        </c:txPr>
        <c:crossAx val="1"/>
        <c:crosses val="autoZero"/>
        <c:auto val="0"/>
        <c:lblAlgn val="ctr"/>
        <c:lblOffset val="5"/>
        <c:tickLblSkip val="1"/>
        <c:tickMarkSkip val="1"/>
        <c:noMultiLvlLbl val="0"/>
      </c:catAx>
      <c:valAx>
        <c:axId val="1"/>
        <c:scaling>
          <c:orientation val="minMax"/>
          <c:max val="4"/>
          <c:min val="-4"/>
        </c:scaling>
        <c:delete val="0"/>
        <c:axPos val="l"/>
        <c:numFmt formatCode="0.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EucrosiaUPC"/>
                <a:ea typeface="EucrosiaUPC"/>
                <a:cs typeface="EucrosiaUPC"/>
              </a:defRPr>
            </a:pPr>
            <a:endParaRPr lang="th-TH"/>
          </a:p>
        </c:txPr>
        <c:crossAx val="950285840"/>
        <c:crosses val="autoZero"/>
        <c:crossBetween val="between"/>
        <c:majorUnit val="0.5"/>
        <c:minorUnit val="0.1"/>
      </c:valAx>
      <c:spPr>
        <a:noFill/>
        <a:ln w="25400">
          <a:noFill/>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3677126</xdr:colOff>
      <xdr:row>17</xdr:row>
      <xdr:rowOff>150495</xdr:rowOff>
    </xdr:from>
    <xdr:to>
      <xdr:col>9</xdr:col>
      <xdr:colOff>2900262</xdr:colOff>
      <xdr:row>23</xdr:row>
      <xdr:rowOff>1454</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rot="20677647">
          <a:off x="3440906" y="4524375"/>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twoCellAnchor editAs="oneCell">
    <xdr:from>
      <xdr:col>0</xdr:col>
      <xdr:colOff>4168140</xdr:colOff>
      <xdr:row>47</xdr:row>
      <xdr:rowOff>7620</xdr:rowOff>
    </xdr:from>
    <xdr:to>
      <xdr:col>9</xdr:col>
      <xdr:colOff>3429000</xdr:colOff>
      <xdr:row>61</xdr:row>
      <xdr:rowOff>114300</xdr:rowOff>
    </xdr:to>
    <xdr:pic>
      <xdr:nvPicPr>
        <xdr:cNvPr id="64639278" name="Picture 2">
          <a:extLst>
            <a:ext uri="{FF2B5EF4-FFF2-40B4-BE49-F238E27FC236}">
              <a16:creationId xmlns:a16="http://schemas.microsoft.com/office/drawing/2014/main" id="{00000000-0008-0000-0800-00002E51DA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8140" y="12344400"/>
          <a:ext cx="10233660" cy="397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0.17916</cdr:x>
      <cdr:y>0.85101</cdr:y>
    </cdr:from>
    <cdr:to>
      <cdr:x>0.17916</cdr:x>
      <cdr:y>0.85101</cdr:y>
    </cdr:to>
    <cdr:sp macro="" textlink="">
      <cdr:nvSpPr>
        <cdr:cNvPr id="13314" name="Text 3"/>
        <cdr:cNvSpPr txBox="1">
          <a:spLocks xmlns:a="http://schemas.openxmlformats.org/drawingml/2006/main" noChangeArrowheads="1"/>
        </cdr:cNvSpPr>
      </cdr:nvSpPr>
      <cdr:spPr bwMode="auto">
        <a:xfrm xmlns:a="http://schemas.openxmlformats.org/drawingml/2006/main">
          <a:off x="753259" y="260505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0.38825</cdr:x>
      <cdr:y>0.85732</cdr:y>
    </cdr:from>
    <cdr:to>
      <cdr:x>0.38825</cdr:x>
      <cdr:y>0.85732</cdr:y>
    </cdr:to>
    <cdr:sp macro="" textlink="">
      <cdr:nvSpPr>
        <cdr:cNvPr id="13315" name="Text 4"/>
        <cdr:cNvSpPr txBox="1">
          <a:spLocks xmlns:a="http://schemas.openxmlformats.org/drawingml/2006/main" noChangeArrowheads="1"/>
        </cdr:cNvSpPr>
      </cdr:nvSpPr>
      <cdr:spPr bwMode="auto">
        <a:xfrm xmlns:a="http://schemas.openxmlformats.org/drawingml/2006/main">
          <a:off x="1578553" y="262591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0.60761</cdr:x>
      <cdr:y>0.85732</cdr:y>
    </cdr:from>
    <cdr:to>
      <cdr:x>0.60761</cdr:x>
      <cdr:y>0.85732</cdr:y>
    </cdr:to>
    <cdr:sp macro="" textlink="">
      <cdr:nvSpPr>
        <cdr:cNvPr id="13316" name="Text 5"/>
        <cdr:cNvSpPr txBox="1">
          <a:spLocks xmlns:a="http://schemas.openxmlformats.org/drawingml/2006/main" noChangeArrowheads="1"/>
        </cdr:cNvSpPr>
      </cdr:nvSpPr>
      <cdr:spPr bwMode="auto">
        <a:xfrm xmlns:a="http://schemas.openxmlformats.org/drawingml/2006/main">
          <a:off x="2443192" y="262591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0.37851</cdr:x>
      <cdr:y>0.13709</cdr:y>
    </cdr:from>
    <cdr:to>
      <cdr:x>0.37851</cdr:x>
      <cdr:y>0.13709</cdr:y>
    </cdr:to>
    <cdr:sp macro="" textlink="">
      <cdr:nvSpPr>
        <cdr:cNvPr id="13317" name="Text 6"/>
        <cdr:cNvSpPr txBox="1">
          <a:spLocks xmlns:a="http://schemas.openxmlformats.org/drawingml/2006/main" noChangeArrowheads="1"/>
        </cdr:cNvSpPr>
      </cdr:nvSpPr>
      <cdr:spPr bwMode="auto">
        <a:xfrm xmlns:a="http://schemas.openxmlformats.org/drawingml/2006/main">
          <a:off x="1540167" y="41303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en-US" sz="1400" b="1" i="0" strike="noStrike">
              <a:solidFill>
                <a:srgbClr val="FF0000"/>
              </a:solidFill>
              <a:latin typeface="Angsana New"/>
              <a:cs typeface="Angsana New"/>
            </a:rPr>
            <a:t>Tapioca pellets</a:t>
          </a:r>
        </a:p>
      </cdr:txBody>
    </cdr:sp>
  </cdr:relSizeAnchor>
  <cdr:relSizeAnchor xmlns:cdr="http://schemas.openxmlformats.org/drawingml/2006/chartDrawing">
    <cdr:from>
      <cdr:x>0.37851</cdr:x>
      <cdr:y>0.08695</cdr:y>
    </cdr:from>
    <cdr:to>
      <cdr:x>0.37851</cdr:x>
      <cdr:y>0.08695</cdr:y>
    </cdr:to>
    <cdr:sp macro="" textlink="">
      <cdr:nvSpPr>
        <cdr:cNvPr id="13318" name="Text 7"/>
        <cdr:cNvSpPr txBox="1">
          <a:spLocks xmlns:a="http://schemas.openxmlformats.org/drawingml/2006/main" noChangeArrowheads="1"/>
        </cdr:cNvSpPr>
      </cdr:nvSpPr>
      <cdr:spPr bwMode="auto">
        <a:xfrm xmlns:a="http://schemas.openxmlformats.org/drawingml/2006/main">
          <a:off x="1540167" y="26172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th-TH" sz="1400" b="1" i="0" strike="noStrike">
              <a:solidFill>
                <a:srgbClr val="FF0000"/>
              </a:solidFill>
              <a:latin typeface="Angsana New"/>
              <a:cs typeface="Angsana New"/>
            </a:rPr>
            <a:t>มันอัดเม็ดแข็ง</a:t>
          </a:r>
        </a:p>
      </cdr:txBody>
    </cdr:sp>
  </cdr:relSizeAnchor>
  <cdr:relSizeAnchor xmlns:cdr="http://schemas.openxmlformats.org/drawingml/2006/chartDrawing">
    <cdr:from>
      <cdr:x>0.0152</cdr:x>
      <cdr:y>0.01429</cdr:y>
    </cdr:from>
    <cdr:to>
      <cdr:x>0.14792</cdr:x>
      <cdr:y>0.07174</cdr:y>
    </cdr:to>
    <cdr:sp macro="" textlink="">
      <cdr:nvSpPr>
        <cdr:cNvPr id="13319" name="Text 8"/>
        <cdr:cNvSpPr txBox="1">
          <a:spLocks xmlns:a="http://schemas.openxmlformats.org/drawingml/2006/main" noChangeArrowheads="1"/>
        </cdr:cNvSpPr>
      </cdr:nvSpPr>
      <cdr:spPr bwMode="auto">
        <a:xfrm xmlns:a="http://schemas.openxmlformats.org/drawingml/2006/main">
          <a:off x="67871" y="45720"/>
          <a:ext cx="592813" cy="18387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41148" rIns="18288" bIns="41148" anchor="ctr" upright="1">
          <a:noAutofit/>
        </a:bodyPr>
        <a:lstStyle xmlns:a="http://schemas.openxmlformats.org/drawingml/2006/main"/>
        <a:p xmlns:a="http://schemas.openxmlformats.org/drawingml/2006/main">
          <a:pPr algn="ctr" rtl="0">
            <a:defRPr sz="1000"/>
          </a:pPr>
          <a:r>
            <a:rPr lang="en-US" sz="1600" b="0" i="0" strike="noStrike">
              <a:solidFill>
                <a:srgbClr val="000000"/>
              </a:solidFill>
              <a:latin typeface="Angsana New"/>
              <a:cs typeface="Angsana New"/>
            </a:rPr>
            <a:t>baht/ton</a:t>
          </a:r>
        </a:p>
      </cdr:txBody>
    </cdr:sp>
  </cdr:relSizeAnchor>
  <cdr:relSizeAnchor xmlns:cdr="http://schemas.openxmlformats.org/drawingml/2006/chartDrawing">
    <cdr:from>
      <cdr:x>0.62519</cdr:x>
      <cdr:y>0.01548</cdr:y>
    </cdr:from>
    <cdr:to>
      <cdr:x>0.62519</cdr:x>
      <cdr:y>0.01548</cdr:y>
    </cdr:to>
    <cdr:sp macro="" textlink="">
      <cdr:nvSpPr>
        <cdr:cNvPr id="13320" name="Text 9"/>
        <cdr:cNvSpPr txBox="1">
          <a:spLocks xmlns:a="http://schemas.openxmlformats.org/drawingml/2006/main" noChangeArrowheads="1"/>
        </cdr:cNvSpPr>
      </cdr:nvSpPr>
      <cdr:spPr bwMode="auto">
        <a:xfrm xmlns:a="http://schemas.openxmlformats.org/drawingml/2006/main">
          <a:off x="250940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DM/ton</a:t>
          </a:r>
        </a:p>
      </cdr:txBody>
    </cdr:sp>
  </cdr:relSizeAnchor>
  <cdr:relSizeAnchor xmlns:cdr="http://schemas.openxmlformats.org/drawingml/2006/chartDrawing">
    <cdr:from>
      <cdr:x>0.19743</cdr:x>
      <cdr:y>0.91716</cdr:y>
    </cdr:from>
    <cdr:to>
      <cdr:x>0.19743</cdr:x>
      <cdr:y>0.91716</cdr:y>
    </cdr:to>
    <cdr:sp macro="" textlink="">
      <cdr:nvSpPr>
        <cdr:cNvPr id="13321" name="Text 20"/>
        <cdr:cNvSpPr txBox="1">
          <a:spLocks xmlns:a="http://schemas.openxmlformats.org/drawingml/2006/main" noChangeArrowheads="1"/>
        </cdr:cNvSpPr>
      </cdr:nvSpPr>
      <cdr:spPr bwMode="auto">
        <a:xfrm xmlns:a="http://schemas.openxmlformats.org/drawingml/2006/main">
          <a:off x="827152" y="281299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 </a:t>
          </a:r>
        </a:p>
      </cdr:txBody>
    </cdr:sp>
  </cdr:relSizeAnchor>
  <cdr:relSizeAnchor xmlns:cdr="http://schemas.openxmlformats.org/drawingml/2006/chartDrawing">
    <cdr:from>
      <cdr:x>0.40093</cdr:x>
      <cdr:y>0.93023</cdr:y>
    </cdr:from>
    <cdr:to>
      <cdr:x>0.40093</cdr:x>
      <cdr:y>0.93023</cdr:y>
    </cdr:to>
    <cdr:sp macro="" textlink="">
      <cdr:nvSpPr>
        <cdr:cNvPr id="13322" name="Text 21"/>
        <cdr:cNvSpPr txBox="1">
          <a:spLocks xmlns:a="http://schemas.openxmlformats.org/drawingml/2006/main" noChangeArrowheads="1"/>
        </cdr:cNvSpPr>
      </cdr:nvSpPr>
      <cdr:spPr bwMode="auto">
        <a:xfrm xmlns:a="http://schemas.openxmlformats.org/drawingml/2006/main">
          <a:off x="1628454" y="2844302"/>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0.62519</cdr:x>
      <cdr:y>0.91546</cdr:y>
    </cdr:from>
    <cdr:to>
      <cdr:x>0.62519</cdr:x>
      <cdr:y>0.91546</cdr:y>
    </cdr:to>
    <cdr:sp macro="" textlink="">
      <cdr:nvSpPr>
        <cdr:cNvPr id="13323" name="Text 22"/>
        <cdr:cNvSpPr txBox="1">
          <a:spLocks xmlns:a="http://schemas.openxmlformats.org/drawingml/2006/main" noChangeArrowheads="1"/>
        </cdr:cNvSpPr>
      </cdr:nvSpPr>
      <cdr:spPr bwMode="auto">
        <a:xfrm xmlns:a="http://schemas.openxmlformats.org/drawingml/2006/main">
          <a:off x="2509407" y="280778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2 0 0 4</a:t>
          </a:r>
        </a:p>
      </cdr:txBody>
    </cdr:sp>
  </cdr:relSizeAnchor>
  <cdr:relSizeAnchor xmlns:cdr="http://schemas.openxmlformats.org/drawingml/2006/chartDrawing">
    <cdr:from>
      <cdr:x>0.38419</cdr:x>
      <cdr:y>0.11429</cdr:y>
    </cdr:from>
    <cdr:to>
      <cdr:x>0.38728</cdr:x>
      <cdr:y>0.89829</cdr:y>
    </cdr:to>
    <cdr:sp macro="" textlink="">
      <cdr:nvSpPr>
        <cdr:cNvPr id="13324" name="Line 12"/>
        <cdr:cNvSpPr>
          <a:spLocks xmlns:a="http://schemas.openxmlformats.org/drawingml/2006/main" noChangeShapeType="1"/>
        </cdr:cNvSpPr>
      </cdr:nvSpPr>
      <cdr:spPr bwMode="auto">
        <a:xfrm xmlns:a="http://schemas.openxmlformats.org/drawingml/2006/main" flipH="1">
          <a:off x="1715962" y="365761"/>
          <a:ext cx="13778" cy="2509138"/>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0.60761</cdr:x>
      <cdr:y>0.37886</cdr:y>
    </cdr:from>
    <cdr:to>
      <cdr:x>0.60761</cdr:x>
      <cdr:y>0.37886</cdr:y>
    </cdr:to>
    <cdr:sp macro="" textlink="">
      <cdr:nvSpPr>
        <cdr:cNvPr id="13325" name="Text 7"/>
        <cdr:cNvSpPr txBox="1">
          <a:spLocks xmlns:a="http://schemas.openxmlformats.org/drawingml/2006/main" noChangeArrowheads="1"/>
        </cdr:cNvSpPr>
      </cdr:nvSpPr>
      <cdr:spPr bwMode="auto">
        <a:xfrm xmlns:a="http://schemas.openxmlformats.org/drawingml/2006/main">
          <a:off x="2443192" y="115389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th-TH" sz="1400" b="1" i="0" strike="noStrike">
              <a:solidFill>
                <a:srgbClr val="339966"/>
              </a:solidFill>
              <a:latin typeface="Angsana New"/>
              <a:cs typeface="Angsana New"/>
            </a:rPr>
            <a:t>มัน </a:t>
          </a:r>
          <a:r>
            <a:rPr lang="en-US" sz="1400" b="1" i="0" strike="noStrike">
              <a:solidFill>
                <a:srgbClr val="339966"/>
              </a:solidFill>
              <a:latin typeface="Angsana New"/>
              <a:cs typeface="Angsana New"/>
            </a:rPr>
            <a:t>Rotterdam</a:t>
          </a:r>
        </a:p>
      </cdr:txBody>
    </cdr:sp>
  </cdr:relSizeAnchor>
  <cdr:relSizeAnchor xmlns:cdr="http://schemas.openxmlformats.org/drawingml/2006/chartDrawing">
    <cdr:from>
      <cdr:x>0.17625</cdr:x>
      <cdr:y>0.93554</cdr:y>
    </cdr:from>
    <cdr:to>
      <cdr:x>0.16747</cdr:x>
      <cdr:y>0.93555</cdr:y>
    </cdr:to>
    <cdr:sp macro="" textlink="">
      <cdr:nvSpPr>
        <cdr:cNvPr id="13326" name="Text Box 14"/>
        <cdr:cNvSpPr txBox="1">
          <a:spLocks xmlns:a="http://schemas.openxmlformats.org/drawingml/2006/main" noChangeArrowheads="1"/>
        </cdr:cNvSpPr>
      </cdr:nvSpPr>
      <cdr:spPr bwMode="auto">
        <a:xfrm xmlns:a="http://schemas.openxmlformats.org/drawingml/2006/main">
          <a:off x="753259" y="2894984"/>
          <a:ext cx="75812" cy="257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0.37827</cdr:x>
      <cdr:y>0.89608</cdr:y>
    </cdr:from>
    <cdr:to>
      <cdr:x>0.39826</cdr:x>
      <cdr:y>0.977</cdr:y>
    </cdr:to>
    <cdr:sp macro="" textlink="">
      <cdr:nvSpPr>
        <cdr:cNvPr id="13328" name="Text Box 16"/>
        <cdr:cNvSpPr txBox="1">
          <a:spLocks xmlns:a="http://schemas.openxmlformats.org/drawingml/2006/main" noChangeArrowheads="1"/>
        </cdr:cNvSpPr>
      </cdr:nvSpPr>
      <cdr:spPr bwMode="auto">
        <a:xfrm xmlns:a="http://schemas.openxmlformats.org/drawingml/2006/main">
          <a:off x="1540167" y="2748154"/>
          <a:ext cx="75812" cy="257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0.61268</cdr:x>
      <cdr:y>0.11429</cdr:y>
    </cdr:from>
    <cdr:to>
      <cdr:x>0.6156</cdr:x>
      <cdr:y>0.90306</cdr:y>
    </cdr:to>
    <cdr:sp macro="" textlink="">
      <cdr:nvSpPr>
        <cdr:cNvPr id="3" name="Line 12">
          <a:extLst xmlns:a="http://schemas.openxmlformats.org/drawingml/2006/main">
            <a:ext uri="{FF2B5EF4-FFF2-40B4-BE49-F238E27FC236}">
              <a16:creationId xmlns:a16="http://schemas.microsoft.com/office/drawing/2014/main" id="{089B21D1-E4E9-556F-BB2B-D0882F22349D}"/>
            </a:ext>
          </a:extLst>
        </cdr:cNvPr>
        <cdr:cNvSpPr>
          <a:spLocks xmlns:a="http://schemas.openxmlformats.org/drawingml/2006/main" noChangeShapeType="1"/>
        </cdr:cNvSpPr>
      </cdr:nvSpPr>
      <cdr:spPr bwMode="auto">
        <a:xfrm xmlns:a="http://schemas.openxmlformats.org/drawingml/2006/main" flipH="1">
          <a:off x="2745815" y="370384"/>
          <a:ext cx="13086" cy="2556200"/>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userShapes>
</file>

<file path=xl/drawings/drawing11.xml><?xml version="1.0" encoding="utf-8"?>
<c:userShapes xmlns:c="http://schemas.openxmlformats.org/drawingml/2006/chart">
  <cdr:relSizeAnchor xmlns:cdr="http://schemas.openxmlformats.org/drawingml/2006/chartDrawing">
    <cdr:from>
      <cdr:x>0.39169</cdr:x>
      <cdr:y>0.08413</cdr:y>
    </cdr:from>
    <cdr:to>
      <cdr:x>0.3975</cdr:x>
      <cdr:y>0.89302</cdr:y>
    </cdr:to>
    <cdr:sp macro="" textlink="">
      <cdr:nvSpPr>
        <cdr:cNvPr id="14337" name="Line 1"/>
        <cdr:cNvSpPr>
          <a:spLocks xmlns:a="http://schemas.openxmlformats.org/drawingml/2006/main" noChangeShapeType="1"/>
        </cdr:cNvSpPr>
      </cdr:nvSpPr>
      <cdr:spPr bwMode="auto">
        <a:xfrm xmlns:a="http://schemas.openxmlformats.org/drawingml/2006/main" flipH="1">
          <a:off x="1670135" y="266699"/>
          <a:ext cx="24768" cy="2564115"/>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0.88155</cdr:x>
      <cdr:y>0.01506</cdr:y>
    </cdr:from>
    <cdr:to>
      <cdr:x>0.88155</cdr:x>
      <cdr:y>0.01506</cdr:y>
    </cdr:to>
    <cdr:sp macro="" textlink="">
      <cdr:nvSpPr>
        <cdr:cNvPr id="14338" name="Text 3"/>
        <cdr:cNvSpPr txBox="1">
          <a:spLocks xmlns:a="http://schemas.openxmlformats.org/drawingml/2006/main" noChangeArrowheads="1"/>
        </cdr:cNvSpPr>
      </cdr:nvSpPr>
      <cdr:spPr bwMode="auto">
        <a:xfrm xmlns:a="http://schemas.openxmlformats.org/drawingml/2006/main">
          <a:off x="273195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US$/ton</a:t>
          </a:r>
        </a:p>
      </cdr:txBody>
    </cdr:sp>
  </cdr:relSizeAnchor>
  <cdr:relSizeAnchor xmlns:cdr="http://schemas.openxmlformats.org/drawingml/2006/chartDrawing">
    <cdr:from>
      <cdr:x>0.77131</cdr:x>
      <cdr:y>0.91883</cdr:y>
    </cdr:from>
    <cdr:to>
      <cdr:x>0.77547</cdr:x>
      <cdr:y>0.91883</cdr:y>
    </cdr:to>
    <cdr:sp macro="" textlink="">
      <cdr:nvSpPr>
        <cdr:cNvPr id="14342" name="Text 8"/>
        <cdr:cNvSpPr txBox="1">
          <a:spLocks xmlns:a="http://schemas.openxmlformats.org/drawingml/2006/main" noChangeArrowheads="1"/>
        </cdr:cNvSpPr>
      </cdr:nvSpPr>
      <cdr:spPr bwMode="auto">
        <a:xfrm xmlns:a="http://schemas.openxmlformats.org/drawingml/2006/main">
          <a:off x="1535028" y="293996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2 5 4 3</a:t>
          </a:r>
        </a:p>
      </cdr:txBody>
    </cdr:sp>
  </cdr:relSizeAnchor>
  <cdr:relSizeAnchor xmlns:cdr="http://schemas.openxmlformats.org/drawingml/2006/chartDrawing">
    <cdr:from>
      <cdr:x>0.7995</cdr:x>
      <cdr:y>0</cdr:y>
    </cdr:from>
    <cdr:to>
      <cdr:x>0.81096</cdr:x>
      <cdr:y>0</cdr:y>
    </cdr:to>
    <cdr:sp macro="" textlink="">
      <cdr:nvSpPr>
        <cdr:cNvPr id="14344" name="Text 10"/>
        <cdr:cNvSpPr txBox="1">
          <a:spLocks xmlns:a="http://schemas.openxmlformats.org/drawingml/2006/main" noChangeArrowheads="1"/>
        </cdr:cNvSpPr>
      </cdr:nvSpPr>
      <cdr:spPr bwMode="auto">
        <a:xfrm xmlns:a="http://schemas.openxmlformats.org/drawingml/2006/main">
          <a:off x="50093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baht/ton</a:t>
          </a:r>
        </a:p>
      </cdr:txBody>
    </cdr:sp>
  </cdr:relSizeAnchor>
  <cdr:relSizeAnchor xmlns:cdr="http://schemas.openxmlformats.org/drawingml/2006/chartDrawing">
    <cdr:from>
      <cdr:x>0.76956</cdr:x>
      <cdr:y>0.92057</cdr:y>
    </cdr:from>
    <cdr:to>
      <cdr:x>0.77445</cdr:x>
      <cdr:y>0.92057</cdr:y>
    </cdr:to>
    <cdr:sp macro="" textlink="">
      <cdr:nvSpPr>
        <cdr:cNvPr id="14345" name="Text 21"/>
        <cdr:cNvSpPr txBox="1">
          <a:spLocks xmlns:a="http://schemas.openxmlformats.org/drawingml/2006/main" noChangeArrowheads="1"/>
        </cdr:cNvSpPr>
      </cdr:nvSpPr>
      <cdr:spPr bwMode="auto">
        <a:xfrm xmlns:a="http://schemas.openxmlformats.org/drawingml/2006/main">
          <a:off x="1136364" y="294532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a:t>
          </a:r>
        </a:p>
      </cdr:txBody>
    </cdr:sp>
  </cdr:relSizeAnchor>
  <cdr:relSizeAnchor xmlns:cdr="http://schemas.openxmlformats.org/drawingml/2006/chartDrawing">
    <cdr:from>
      <cdr:x>0.77373</cdr:x>
      <cdr:y>0.95097</cdr:y>
    </cdr:from>
    <cdr:to>
      <cdr:x>0.77714</cdr:x>
      <cdr:y>0.95097</cdr:y>
    </cdr:to>
    <cdr:sp macro="" textlink="">
      <cdr:nvSpPr>
        <cdr:cNvPr id="14346" name="Text 22"/>
        <cdr:cNvSpPr txBox="1">
          <a:spLocks xmlns:a="http://schemas.openxmlformats.org/drawingml/2006/main" noChangeArrowheads="1"/>
        </cdr:cNvSpPr>
      </cdr:nvSpPr>
      <cdr:spPr bwMode="auto">
        <a:xfrm xmlns:a="http://schemas.openxmlformats.org/drawingml/2006/main">
          <a:off x="1562167" y="300973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2 0 0 0</a:t>
          </a:r>
        </a:p>
      </cdr:txBody>
    </cdr:sp>
  </cdr:relSizeAnchor>
  <cdr:relSizeAnchor xmlns:cdr="http://schemas.openxmlformats.org/drawingml/2006/chartDrawing">
    <cdr:from>
      <cdr:x>0.77166</cdr:x>
      <cdr:y>0.86776</cdr:y>
    </cdr:from>
    <cdr:to>
      <cdr:x>0.77361</cdr:x>
      <cdr:y>0.86776</cdr:y>
    </cdr:to>
    <cdr:sp macro="" textlink="">
      <cdr:nvSpPr>
        <cdr:cNvPr id="14347" name="Text 23"/>
        <cdr:cNvSpPr txBox="1">
          <a:spLocks xmlns:a="http://schemas.openxmlformats.org/drawingml/2006/main" noChangeArrowheads="1"/>
        </cdr:cNvSpPr>
      </cdr:nvSpPr>
      <cdr:spPr bwMode="auto">
        <a:xfrm xmlns:a="http://schemas.openxmlformats.org/drawingml/2006/main">
          <a:off x="1775537" y="277050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2 5 4 6</a:t>
          </a:r>
        </a:p>
      </cdr:txBody>
    </cdr:sp>
  </cdr:relSizeAnchor>
  <cdr:relSizeAnchor xmlns:cdr="http://schemas.openxmlformats.org/drawingml/2006/chartDrawing">
    <cdr:from>
      <cdr:x>0.92142</cdr:x>
      <cdr:y>0.93644</cdr:y>
    </cdr:from>
    <cdr:to>
      <cdr:x>0.92142</cdr:x>
      <cdr:y>0.93644</cdr:y>
    </cdr:to>
    <cdr:sp macro="" textlink="">
      <cdr:nvSpPr>
        <cdr:cNvPr id="14348" name="Text 24"/>
        <cdr:cNvSpPr txBox="1">
          <a:spLocks xmlns:a="http://schemas.openxmlformats.org/drawingml/2006/main" noChangeArrowheads="1"/>
        </cdr:cNvSpPr>
      </cdr:nvSpPr>
      <cdr:spPr bwMode="auto">
        <a:xfrm xmlns:a="http://schemas.openxmlformats.org/drawingml/2006/main">
          <a:off x="2623400" y="29598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2 0 0 4</a:t>
          </a:r>
        </a:p>
      </cdr:txBody>
    </cdr:sp>
  </cdr:relSizeAnchor>
  <cdr:relSizeAnchor xmlns:cdr="http://schemas.openxmlformats.org/drawingml/2006/chartDrawing">
    <cdr:from>
      <cdr:x>0.77177</cdr:x>
      <cdr:y>0.91883</cdr:y>
    </cdr:from>
    <cdr:to>
      <cdr:x>0.77443</cdr:x>
      <cdr:y>0.91883</cdr:y>
    </cdr:to>
    <cdr:sp macro="" textlink="">
      <cdr:nvSpPr>
        <cdr:cNvPr id="14349" name="Text 26"/>
        <cdr:cNvSpPr txBox="1">
          <a:spLocks xmlns:a="http://schemas.openxmlformats.org/drawingml/2006/main" noChangeArrowheads="1"/>
        </cdr:cNvSpPr>
      </cdr:nvSpPr>
      <cdr:spPr bwMode="auto">
        <a:xfrm xmlns:a="http://schemas.openxmlformats.org/drawingml/2006/main">
          <a:off x="1827008" y="2939961"/>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0.92889</cdr:x>
      <cdr:y>0.92382</cdr:y>
    </cdr:from>
    <cdr:to>
      <cdr:x>0.9259</cdr:x>
      <cdr:y>0.92382</cdr:y>
    </cdr:to>
    <cdr:sp macro="" textlink="">
      <cdr:nvSpPr>
        <cdr:cNvPr id="14351" name="Text Box 15"/>
        <cdr:cNvSpPr txBox="1">
          <a:spLocks xmlns:a="http://schemas.openxmlformats.org/drawingml/2006/main" noChangeArrowheads="1"/>
        </cdr:cNvSpPr>
      </cdr:nvSpPr>
      <cdr:spPr bwMode="auto">
        <a:xfrm xmlns:a="http://schemas.openxmlformats.org/drawingml/2006/main">
          <a:off x="1053075" y="2956063"/>
          <a:ext cx="75803" cy="2568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0.60743</cdr:x>
      <cdr:y>0.08654</cdr:y>
    </cdr:from>
    <cdr:to>
      <cdr:x>0.60837</cdr:x>
      <cdr:y>0.89302</cdr:y>
    </cdr:to>
    <cdr:sp macro="" textlink="">
      <cdr:nvSpPr>
        <cdr:cNvPr id="2" name="Line 1">
          <a:extLst xmlns:a="http://schemas.openxmlformats.org/drawingml/2006/main">
            <a:ext uri="{FF2B5EF4-FFF2-40B4-BE49-F238E27FC236}">
              <a16:creationId xmlns:a16="http://schemas.microsoft.com/office/drawing/2014/main" id="{7299069E-2209-D841-0F28-5DF430521990}"/>
            </a:ext>
          </a:extLst>
        </cdr:cNvPr>
        <cdr:cNvSpPr>
          <a:spLocks xmlns:a="http://schemas.openxmlformats.org/drawingml/2006/main" noChangeShapeType="1"/>
        </cdr:cNvSpPr>
      </cdr:nvSpPr>
      <cdr:spPr bwMode="auto">
        <a:xfrm xmlns:a="http://schemas.openxmlformats.org/drawingml/2006/main" flipH="1">
          <a:off x="2590048" y="274320"/>
          <a:ext cx="4016" cy="2556494"/>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0</xdr:colOff>
      <xdr:row>27</xdr:row>
      <xdr:rowOff>99060</xdr:rowOff>
    </xdr:from>
    <xdr:to>
      <xdr:col>1</xdr:col>
      <xdr:colOff>0</xdr:colOff>
      <xdr:row>27</xdr:row>
      <xdr:rowOff>121920</xdr:rowOff>
    </xdr:to>
    <xdr:graphicFrame macro="">
      <xdr:nvGraphicFramePr>
        <xdr:cNvPr id="2" name="Chart 1">
          <a:extLst>
            <a:ext uri="{FF2B5EF4-FFF2-40B4-BE49-F238E27FC236}">
              <a16:creationId xmlns:a16="http://schemas.microsoft.com/office/drawing/2014/main" id="{B7FAFF92-4557-42DE-9F57-C127E6150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106680</xdr:rowOff>
    </xdr:from>
    <xdr:to>
      <xdr:col>14</xdr:col>
      <xdr:colOff>533400</xdr:colOff>
      <xdr:row>28</xdr:row>
      <xdr:rowOff>114300</xdr:rowOff>
    </xdr:to>
    <xdr:graphicFrame macro="">
      <xdr:nvGraphicFramePr>
        <xdr:cNvPr id="3" name="Chart 2">
          <a:extLst>
            <a:ext uri="{FF2B5EF4-FFF2-40B4-BE49-F238E27FC236}">
              <a16:creationId xmlns:a16="http://schemas.microsoft.com/office/drawing/2014/main" id="{111CF4AF-328A-429F-85F5-07962A306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91440</xdr:colOff>
      <xdr:row>29</xdr:row>
      <xdr:rowOff>114300</xdr:rowOff>
    </xdr:from>
    <xdr:to>
      <xdr:col>15</xdr:col>
      <xdr:colOff>0</xdr:colOff>
      <xdr:row>45</xdr:row>
      <xdr:rowOff>45720</xdr:rowOff>
    </xdr:to>
    <xdr:graphicFrame macro="">
      <xdr:nvGraphicFramePr>
        <xdr:cNvPr id="4" name="Chart 3">
          <a:extLst>
            <a:ext uri="{FF2B5EF4-FFF2-40B4-BE49-F238E27FC236}">
              <a16:creationId xmlns:a16="http://schemas.microsoft.com/office/drawing/2014/main" id="{B7BD5CAB-625D-464B-8A32-1B361B5D5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80235</xdr:colOff>
      <xdr:row>30</xdr:row>
      <xdr:rowOff>205740</xdr:rowOff>
    </xdr:from>
    <xdr:to>
      <xdr:col>5</xdr:col>
      <xdr:colOff>87855</xdr:colOff>
      <xdr:row>43</xdr:row>
      <xdr:rowOff>7620</xdr:rowOff>
    </xdr:to>
    <xdr:sp macro="" textlink="">
      <xdr:nvSpPr>
        <xdr:cNvPr id="5" name="Line 4">
          <a:extLst>
            <a:ext uri="{FF2B5EF4-FFF2-40B4-BE49-F238E27FC236}">
              <a16:creationId xmlns:a16="http://schemas.microsoft.com/office/drawing/2014/main" id="{2240F7FB-3671-413D-81FE-103BEACAACAD}"/>
            </a:ext>
          </a:extLst>
        </xdr:cNvPr>
        <xdr:cNvSpPr>
          <a:spLocks noChangeShapeType="1"/>
        </xdr:cNvSpPr>
      </xdr:nvSpPr>
      <xdr:spPr bwMode="auto">
        <a:xfrm flipH="1">
          <a:off x="3773694" y="4437081"/>
          <a:ext cx="7620" cy="306503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223670</xdr:colOff>
      <xdr:row>30</xdr:row>
      <xdr:rowOff>208430</xdr:rowOff>
    </xdr:from>
    <xdr:to>
      <xdr:col>7</xdr:col>
      <xdr:colOff>223670</xdr:colOff>
      <xdr:row>43</xdr:row>
      <xdr:rowOff>17930</xdr:rowOff>
    </xdr:to>
    <xdr:sp macro="" textlink="">
      <xdr:nvSpPr>
        <xdr:cNvPr id="6" name="Line 5">
          <a:extLst>
            <a:ext uri="{FF2B5EF4-FFF2-40B4-BE49-F238E27FC236}">
              <a16:creationId xmlns:a16="http://schemas.microsoft.com/office/drawing/2014/main" id="{7E038FCE-502A-4067-81BD-C6E1FA1DDD10}"/>
            </a:ext>
          </a:extLst>
        </xdr:cNvPr>
        <xdr:cNvSpPr>
          <a:spLocks noChangeShapeType="1"/>
        </xdr:cNvSpPr>
      </xdr:nvSpPr>
      <xdr:spPr bwMode="auto">
        <a:xfrm flipV="1">
          <a:off x="5208046" y="4439771"/>
          <a:ext cx="0" cy="307265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7</xdr:col>
      <xdr:colOff>300990</xdr:colOff>
      <xdr:row>30</xdr:row>
      <xdr:rowOff>156210</xdr:rowOff>
    </xdr:from>
    <xdr:ext cx="1328056" cy="288733"/>
    <xdr:sp macro="" textlink="">
      <xdr:nvSpPr>
        <xdr:cNvPr id="7" name="Text Box 22">
          <a:extLst>
            <a:ext uri="{FF2B5EF4-FFF2-40B4-BE49-F238E27FC236}">
              <a16:creationId xmlns:a16="http://schemas.microsoft.com/office/drawing/2014/main" id="{55881911-7E65-427B-A9CD-72102B5CADD8}"/>
            </a:ext>
          </a:extLst>
        </xdr:cNvPr>
        <xdr:cNvSpPr txBox="1">
          <a:spLocks noChangeArrowheads="1"/>
        </xdr:cNvSpPr>
      </xdr:nvSpPr>
      <xdr:spPr bwMode="auto">
        <a:xfrm>
          <a:off x="4301490" y="7700010"/>
          <a:ext cx="1328056" cy="288733"/>
        </a:xfrm>
        <a:prstGeom prst="rect">
          <a:avLst/>
        </a:prstGeom>
        <a:noFill/>
        <a:ln w="9525">
          <a:noFill/>
          <a:miter lim="800000"/>
          <a:headEnd/>
          <a:tailEnd/>
        </a:ln>
      </xdr:spPr>
      <xdr:txBody>
        <a:bodyPr wrap="none" lIns="18288" tIns="45720" rIns="0" bIns="0" anchor="t" upright="1">
          <a:spAutoFit/>
        </a:bodyPr>
        <a:lstStyle/>
        <a:p>
          <a:pPr algn="l" rtl="0">
            <a:defRPr sz="1000"/>
          </a:pPr>
          <a:r>
            <a:rPr lang="en-US" sz="1400" b="0" i="0" strike="noStrike">
              <a:solidFill>
                <a:srgbClr val="002060"/>
              </a:solidFill>
              <a:latin typeface="Angsana New"/>
              <a:cs typeface="Angsana New"/>
            </a:rPr>
            <a:t>12-Month Moving Average</a:t>
          </a:r>
        </a:p>
      </xdr:txBody>
    </xdr:sp>
    <xdr:clientData/>
  </xdr:oneCellAnchor>
  <xdr:twoCellAnchor>
    <xdr:from>
      <xdr:col>9</xdr:col>
      <xdr:colOff>522195</xdr:colOff>
      <xdr:row>30</xdr:row>
      <xdr:rowOff>208430</xdr:rowOff>
    </xdr:from>
    <xdr:to>
      <xdr:col>9</xdr:col>
      <xdr:colOff>522195</xdr:colOff>
      <xdr:row>43</xdr:row>
      <xdr:rowOff>17930</xdr:rowOff>
    </xdr:to>
    <xdr:sp macro="" textlink="">
      <xdr:nvSpPr>
        <xdr:cNvPr id="10" name="Line 5">
          <a:extLst>
            <a:ext uri="{FF2B5EF4-FFF2-40B4-BE49-F238E27FC236}">
              <a16:creationId xmlns:a16="http://schemas.microsoft.com/office/drawing/2014/main" id="{0C4E1990-D924-4BB9-BADD-3537F134E4AA}"/>
            </a:ext>
          </a:extLst>
        </xdr:cNvPr>
        <xdr:cNvSpPr>
          <a:spLocks noChangeShapeType="1"/>
        </xdr:cNvSpPr>
      </xdr:nvSpPr>
      <xdr:spPr bwMode="auto">
        <a:xfrm flipV="1">
          <a:off x="6654054" y="4439771"/>
          <a:ext cx="0" cy="307265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229945</xdr:colOff>
      <xdr:row>30</xdr:row>
      <xdr:rowOff>208430</xdr:rowOff>
    </xdr:from>
    <xdr:to>
      <xdr:col>12</xdr:col>
      <xdr:colOff>229945</xdr:colOff>
      <xdr:row>43</xdr:row>
      <xdr:rowOff>17930</xdr:rowOff>
    </xdr:to>
    <xdr:sp macro="" textlink="">
      <xdr:nvSpPr>
        <xdr:cNvPr id="11" name="Line 5">
          <a:extLst>
            <a:ext uri="{FF2B5EF4-FFF2-40B4-BE49-F238E27FC236}">
              <a16:creationId xmlns:a16="http://schemas.microsoft.com/office/drawing/2014/main" id="{1696922F-A539-44BB-BA8C-17482744A591}"/>
            </a:ext>
          </a:extLst>
        </xdr:cNvPr>
        <xdr:cNvSpPr>
          <a:spLocks noChangeShapeType="1"/>
        </xdr:cNvSpPr>
      </xdr:nvSpPr>
      <xdr:spPr bwMode="auto">
        <a:xfrm flipV="1">
          <a:off x="8083027" y="4439771"/>
          <a:ext cx="0" cy="307265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0.29033</cdr:x>
      <cdr:y>0.06513</cdr:y>
    </cdr:from>
    <cdr:to>
      <cdr:x>0.79143</cdr:x>
      <cdr:y>0.14625</cdr:y>
    </cdr:to>
    <cdr:sp macro="" textlink="">
      <cdr:nvSpPr>
        <cdr:cNvPr id="25601" name="Text 1"/>
        <cdr:cNvSpPr txBox="1">
          <a:spLocks xmlns:a="http://schemas.openxmlformats.org/drawingml/2006/main" noChangeArrowheads="1"/>
        </cdr:cNvSpPr>
      </cdr:nvSpPr>
      <cdr:spPr bwMode="auto">
        <a:xfrm xmlns:a="http://schemas.openxmlformats.org/drawingml/2006/main">
          <a:off x="2285365" y="235456"/>
          <a:ext cx="3932834" cy="303819"/>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2060"/>
              </a:solidFill>
              <a:latin typeface="Angsana New"/>
              <a:cs typeface="Angsana New"/>
            </a:rPr>
            <a:t>อัตราเพิ่มจากเดือนก่อนหน้า (% </a:t>
          </a:r>
          <a:r>
            <a:rPr lang="en-US" sz="1400" b="1" i="0" strike="noStrike">
              <a:solidFill>
                <a:srgbClr val="002060"/>
              </a:solidFill>
              <a:latin typeface="Angsana New"/>
              <a:cs typeface="Angsana New"/>
            </a:rPr>
            <a:t>change from the previous month)</a:t>
          </a:r>
        </a:p>
      </cdr:txBody>
    </cdr:sp>
  </cdr:relSizeAnchor>
  <cdr:relSizeAnchor xmlns:cdr="http://schemas.openxmlformats.org/drawingml/2006/chartDrawing">
    <cdr:from>
      <cdr:x>0.21549</cdr:x>
      <cdr:y>0.78648</cdr:y>
    </cdr:from>
    <cdr:to>
      <cdr:x>0.21549</cdr:x>
      <cdr:y>0.78648</cdr:y>
    </cdr:to>
    <cdr:sp macro="" textlink="">
      <cdr:nvSpPr>
        <cdr:cNvPr id="25602" name="Text 2"/>
        <cdr:cNvSpPr txBox="1">
          <a:spLocks xmlns:a="http://schemas.openxmlformats.org/drawingml/2006/main" noChangeArrowheads="1"/>
        </cdr:cNvSpPr>
      </cdr:nvSpPr>
      <cdr:spPr bwMode="auto">
        <a:xfrm xmlns:a="http://schemas.openxmlformats.org/drawingml/2006/main">
          <a:off x="1679118" y="29207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endParaRPr lang="en-US" sz="1200" b="0" i="0" strike="noStrike">
            <a:solidFill>
              <a:srgbClr val="000000"/>
            </a:solidFill>
            <a:cs typeface="EucrosiaUPC"/>
          </a:endParaRPr>
        </a:p>
        <a:p xmlns:a="http://schemas.openxmlformats.org/drawingml/2006/main">
          <a:pPr algn="ctr"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0.40149</cdr:x>
      <cdr:y>0.09236</cdr:y>
    </cdr:from>
    <cdr:to>
      <cdr:x>0.40422</cdr:x>
      <cdr:y>0.88584</cdr:y>
    </cdr:to>
    <cdr:sp macro="" textlink="">
      <cdr:nvSpPr>
        <cdr:cNvPr id="25603" name="Line 3"/>
        <cdr:cNvSpPr>
          <a:spLocks xmlns:a="http://schemas.openxmlformats.org/drawingml/2006/main" noChangeShapeType="1"/>
        </cdr:cNvSpPr>
      </cdr:nvSpPr>
      <cdr:spPr bwMode="auto">
        <a:xfrm xmlns:a="http://schemas.openxmlformats.org/drawingml/2006/main" flipH="1">
          <a:off x="3350028" y="324443"/>
          <a:ext cx="22779" cy="2787352"/>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0.64839</cdr:x>
      <cdr:y>0.08028</cdr:y>
    </cdr:from>
    <cdr:to>
      <cdr:x>0.65038</cdr:x>
      <cdr:y>0.87596</cdr:y>
    </cdr:to>
    <cdr:sp macro="" textlink="">
      <cdr:nvSpPr>
        <cdr:cNvPr id="25604" name="Line 4"/>
        <cdr:cNvSpPr>
          <a:spLocks xmlns:a="http://schemas.openxmlformats.org/drawingml/2006/main" noChangeShapeType="1"/>
        </cdr:cNvSpPr>
      </cdr:nvSpPr>
      <cdr:spPr bwMode="auto">
        <a:xfrm xmlns:a="http://schemas.openxmlformats.org/drawingml/2006/main" flipH="1">
          <a:off x="5410104" y="282022"/>
          <a:ext cx="16604" cy="2795080"/>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0.48024</cdr:x>
      <cdr:y>0.77967</cdr:y>
    </cdr:from>
    <cdr:to>
      <cdr:x>0.48024</cdr:x>
      <cdr:y>0.77967</cdr:y>
    </cdr:to>
    <cdr:sp macro="" textlink="">
      <cdr:nvSpPr>
        <cdr:cNvPr id="25605" name="Text 6"/>
        <cdr:cNvSpPr txBox="1">
          <a:spLocks xmlns:a="http://schemas.openxmlformats.org/drawingml/2006/main" noChangeArrowheads="1"/>
        </cdr:cNvSpPr>
      </cdr:nvSpPr>
      <cdr:spPr bwMode="auto">
        <a:xfrm xmlns:a="http://schemas.openxmlformats.org/drawingml/2006/main">
          <a:off x="3766007" y="289523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0.7413</cdr:x>
      <cdr:y>0.78648</cdr:y>
    </cdr:from>
    <cdr:to>
      <cdr:x>0.7413</cdr:x>
      <cdr:y>0.78648</cdr:y>
    </cdr:to>
    <cdr:sp macro="" textlink="">
      <cdr:nvSpPr>
        <cdr:cNvPr id="25606" name="Text 7"/>
        <cdr:cNvSpPr txBox="1">
          <a:spLocks xmlns:a="http://schemas.openxmlformats.org/drawingml/2006/main" noChangeArrowheads="1"/>
        </cdr:cNvSpPr>
      </cdr:nvSpPr>
      <cdr:spPr bwMode="auto">
        <a:xfrm xmlns:a="http://schemas.openxmlformats.org/drawingml/2006/main">
          <a:off x="5819864" y="29207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0.14238</cdr:x>
      <cdr:y>0.98724</cdr:y>
    </cdr:from>
    <cdr:to>
      <cdr:x>0.14238</cdr:x>
      <cdr:y>0.98724</cdr:y>
    </cdr:to>
    <cdr:sp macro="" textlink="">
      <cdr:nvSpPr>
        <cdr:cNvPr id="25607" name="Text 13"/>
        <cdr:cNvSpPr txBox="1">
          <a:spLocks xmlns:a="http://schemas.openxmlformats.org/drawingml/2006/main" noChangeArrowheads="1"/>
        </cdr:cNvSpPr>
      </cdr:nvSpPr>
      <cdr:spPr bwMode="auto">
        <a:xfrm xmlns:a="http://schemas.openxmlformats.org/drawingml/2006/main">
          <a:off x="1111733" y="368935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54864" rIns="0" bIns="0" anchor="t" upright="1"/>
        <a:lstStyle xmlns:a="http://schemas.openxmlformats.org/drawingml/2006/main"/>
        <a:p xmlns:a="http://schemas.openxmlformats.org/drawingml/2006/main">
          <a:pPr algn="l" rtl="0">
            <a:defRPr sz="1000"/>
          </a:pPr>
          <a:r>
            <a:rPr lang="en-US" sz="1800" b="0" i="0" strike="noStrike">
              <a:solidFill>
                <a:srgbClr val="0000FF"/>
              </a:solidFill>
              <a:latin typeface="AngsanaUPC"/>
              <a:cs typeface="AngsanaUPC"/>
            </a:rPr>
            <a:t>%</a:t>
          </a:r>
        </a:p>
      </cdr:txBody>
    </cdr:sp>
  </cdr:relSizeAnchor>
  <cdr:relSizeAnchor xmlns:cdr="http://schemas.openxmlformats.org/drawingml/2006/chartDrawing">
    <cdr:from>
      <cdr:x>0.05026</cdr:x>
      <cdr:y>0.01276</cdr:y>
    </cdr:from>
    <cdr:to>
      <cdr:x>0.05026</cdr:x>
      <cdr:y>0.01276</cdr:y>
    </cdr:to>
    <cdr:sp macro="" textlink="">
      <cdr:nvSpPr>
        <cdr:cNvPr id="25608" name="Text 14"/>
        <cdr:cNvSpPr txBox="1">
          <a:spLocks xmlns:a="http://schemas.openxmlformats.org/drawingml/2006/main" noChangeArrowheads="1"/>
        </cdr:cNvSpPr>
      </cdr:nvSpPr>
      <cdr:spPr bwMode="auto">
        <a:xfrm xmlns:a="http://schemas.openxmlformats.org/drawingml/2006/main">
          <a:off x="39861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54864" rIns="27432" bIns="0" anchor="t" upright="1"/>
        <a:lstStyle xmlns:a="http://schemas.openxmlformats.org/drawingml/2006/main"/>
        <a:p xmlns:a="http://schemas.openxmlformats.org/drawingml/2006/main">
          <a:pPr algn="ctr" rtl="0">
            <a:defRPr sz="1000"/>
          </a:pPr>
          <a:r>
            <a:rPr lang="en-US" sz="1800" b="0" i="0" strike="noStrike">
              <a:solidFill>
                <a:srgbClr val="000000"/>
              </a:solidFill>
              <a:latin typeface="Angsana New"/>
              <a:cs typeface="Angsana New"/>
            </a:rPr>
            <a:t>%</a:t>
          </a:r>
        </a:p>
      </cdr:txBody>
    </cdr:sp>
  </cdr:relSizeAnchor>
  <cdr:relSizeAnchor xmlns:cdr="http://schemas.openxmlformats.org/drawingml/2006/chartDrawing">
    <cdr:from>
      <cdr:x>0.42047</cdr:x>
      <cdr:y>0.6425</cdr:y>
    </cdr:from>
    <cdr:to>
      <cdr:x>0.42047</cdr:x>
      <cdr:y>0.6425</cdr:y>
    </cdr:to>
    <cdr:sp macro="" textlink="">
      <cdr:nvSpPr>
        <cdr:cNvPr id="25609" name="Text 22"/>
        <cdr:cNvSpPr txBox="1">
          <a:spLocks xmlns:a="http://schemas.openxmlformats.org/drawingml/2006/main" noChangeArrowheads="1"/>
        </cdr:cNvSpPr>
      </cdr:nvSpPr>
      <cdr:spPr bwMode="auto">
        <a:xfrm xmlns:a="http://schemas.openxmlformats.org/drawingml/2006/main">
          <a:off x="3289948" y="23776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th-TH" sz="1100" b="0" i="0" strike="noStrike">
              <a:solidFill>
                <a:srgbClr val="000080"/>
              </a:solidFill>
              <a:latin typeface="Angsana New"/>
              <a:cs typeface="Angsana New"/>
            </a:rPr>
            <a:t>ราคาผู้บริโภคกรุงเทพฯ</a:t>
          </a:r>
        </a:p>
      </cdr:txBody>
    </cdr:sp>
  </cdr:relSizeAnchor>
  <cdr:relSizeAnchor xmlns:cdr="http://schemas.openxmlformats.org/drawingml/2006/chartDrawing">
    <cdr:from>
      <cdr:x>0.42048</cdr:x>
      <cdr:y>0.69758</cdr:y>
    </cdr:from>
    <cdr:to>
      <cdr:x>0.42048</cdr:x>
      <cdr:y>0.69758</cdr:y>
    </cdr:to>
    <cdr:sp macro="" textlink="">
      <cdr:nvSpPr>
        <cdr:cNvPr id="25610" name="Text 23"/>
        <cdr:cNvSpPr txBox="1">
          <a:spLocks xmlns:a="http://schemas.openxmlformats.org/drawingml/2006/main" noChangeArrowheads="1"/>
        </cdr:cNvSpPr>
      </cdr:nvSpPr>
      <cdr:spPr bwMode="auto">
        <a:xfrm xmlns:a="http://schemas.openxmlformats.org/drawingml/2006/main">
          <a:off x="3289948" y="258777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100" b="0" i="0" strike="noStrike">
              <a:solidFill>
                <a:srgbClr val="000080"/>
              </a:solidFill>
              <a:latin typeface="Angsana New"/>
              <a:cs typeface="Angsana New"/>
            </a:rPr>
            <a:t>Consumer Price (Bangkok)</a:t>
          </a:r>
        </a:p>
      </cdr:txBody>
    </cdr:sp>
  </cdr:relSizeAnchor>
  <cdr:relSizeAnchor xmlns:cdr="http://schemas.openxmlformats.org/drawingml/2006/chartDrawing">
    <cdr:from>
      <cdr:x>0.67881</cdr:x>
      <cdr:y>0.6425</cdr:y>
    </cdr:from>
    <cdr:to>
      <cdr:x>0.67881</cdr:x>
      <cdr:y>0.6425</cdr:y>
    </cdr:to>
    <cdr:sp macro="" textlink="">
      <cdr:nvSpPr>
        <cdr:cNvPr id="25611" name="Text 34"/>
        <cdr:cNvSpPr txBox="1">
          <a:spLocks xmlns:a="http://schemas.openxmlformats.org/drawingml/2006/main" noChangeArrowheads="1"/>
        </cdr:cNvSpPr>
      </cdr:nvSpPr>
      <cdr:spPr bwMode="auto">
        <a:xfrm xmlns:a="http://schemas.openxmlformats.org/drawingml/2006/main">
          <a:off x="5328260" y="23776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th-TH" sz="1100" b="0" i="0" strike="noStrike">
              <a:solidFill>
                <a:srgbClr val="000080"/>
              </a:solidFill>
              <a:latin typeface="Angsana New"/>
              <a:cs typeface="Angsana New"/>
            </a:rPr>
            <a:t>ราคาผู้ผลิตทั้งประเทศ</a:t>
          </a:r>
        </a:p>
      </cdr:txBody>
    </cdr:sp>
  </cdr:relSizeAnchor>
  <cdr:relSizeAnchor xmlns:cdr="http://schemas.openxmlformats.org/drawingml/2006/chartDrawing">
    <cdr:from>
      <cdr:x>0.17327</cdr:x>
      <cdr:y>0.64399</cdr:y>
    </cdr:from>
    <cdr:to>
      <cdr:x>0.17327</cdr:x>
      <cdr:y>0.64399</cdr:y>
    </cdr:to>
    <cdr:sp macro="" textlink="">
      <cdr:nvSpPr>
        <cdr:cNvPr id="25612" name="Text 35"/>
        <cdr:cNvSpPr txBox="1">
          <a:spLocks xmlns:a="http://schemas.openxmlformats.org/drawingml/2006/main" noChangeArrowheads="1"/>
        </cdr:cNvSpPr>
      </cdr:nvSpPr>
      <cdr:spPr bwMode="auto">
        <a:xfrm xmlns:a="http://schemas.openxmlformats.org/drawingml/2006/main">
          <a:off x="1364336" y="239220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th-TH" sz="1100" b="0" i="0" strike="noStrike">
              <a:solidFill>
                <a:srgbClr val="000080"/>
              </a:solidFill>
              <a:latin typeface="Angsana New"/>
              <a:cs typeface="Angsana New"/>
            </a:rPr>
            <a:t>ราคาผู้บริโภคทั้งประเทศ</a:t>
          </a:r>
        </a:p>
      </cdr:txBody>
    </cdr:sp>
  </cdr:relSizeAnchor>
  <cdr:relSizeAnchor xmlns:cdr="http://schemas.openxmlformats.org/drawingml/2006/chartDrawing">
    <cdr:from>
      <cdr:x>0.14164</cdr:x>
      <cdr:y>0.69758</cdr:y>
    </cdr:from>
    <cdr:to>
      <cdr:x>0.14164</cdr:x>
      <cdr:y>0.69758</cdr:y>
    </cdr:to>
    <cdr:sp macro="" textlink="">
      <cdr:nvSpPr>
        <cdr:cNvPr id="25613" name="Text 36"/>
        <cdr:cNvSpPr txBox="1">
          <a:spLocks xmlns:a="http://schemas.openxmlformats.org/drawingml/2006/main" noChangeArrowheads="1"/>
        </cdr:cNvSpPr>
      </cdr:nvSpPr>
      <cdr:spPr bwMode="auto">
        <a:xfrm xmlns:a="http://schemas.openxmlformats.org/drawingml/2006/main">
          <a:off x="1111733" y="258777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100" b="0" i="0" strike="noStrike">
              <a:solidFill>
                <a:srgbClr val="000080"/>
              </a:solidFill>
              <a:latin typeface="Angsana New"/>
              <a:cs typeface="Angsana New"/>
            </a:rPr>
            <a:t>Consumer Price (Whole kingdom)</a:t>
          </a:r>
        </a:p>
      </cdr:txBody>
    </cdr:sp>
  </cdr:relSizeAnchor>
  <cdr:relSizeAnchor xmlns:cdr="http://schemas.openxmlformats.org/drawingml/2006/chartDrawing">
    <cdr:from>
      <cdr:x>0.67411</cdr:x>
      <cdr:y>0.68467</cdr:y>
    </cdr:from>
    <cdr:to>
      <cdr:x>0.67411</cdr:x>
      <cdr:y>0.68467</cdr:y>
    </cdr:to>
    <cdr:sp macro="" textlink="">
      <cdr:nvSpPr>
        <cdr:cNvPr id="25614" name="Text 37"/>
        <cdr:cNvSpPr txBox="1">
          <a:spLocks xmlns:a="http://schemas.openxmlformats.org/drawingml/2006/main" noChangeArrowheads="1"/>
        </cdr:cNvSpPr>
      </cdr:nvSpPr>
      <cdr:spPr bwMode="auto">
        <a:xfrm xmlns:a="http://schemas.openxmlformats.org/drawingml/2006/main">
          <a:off x="5291341" y="254138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100" b="0" i="0" strike="noStrike">
              <a:solidFill>
                <a:srgbClr val="000080"/>
              </a:solidFill>
              <a:latin typeface="Angsana New"/>
              <a:cs typeface="Angsana New"/>
            </a:rPr>
            <a:t>Producer Price (Whole kingdom)</a:t>
          </a:r>
        </a:p>
      </cdr:txBody>
    </cdr:sp>
  </cdr:relSizeAnchor>
  <cdr:relSizeAnchor xmlns:cdr="http://schemas.openxmlformats.org/drawingml/2006/chartDrawing">
    <cdr:from>
      <cdr:x>0.16712</cdr:x>
      <cdr:y>0.69644</cdr:y>
    </cdr:from>
    <cdr:to>
      <cdr:x>0.39543</cdr:x>
      <cdr:y>0.859</cdr:y>
    </cdr:to>
    <cdr:sp macro="" textlink="">
      <cdr:nvSpPr>
        <cdr:cNvPr id="25615" name="Text Box 15"/>
        <cdr:cNvSpPr txBox="1">
          <a:spLocks xmlns:a="http://schemas.openxmlformats.org/drawingml/2006/main" noChangeArrowheads="1"/>
        </cdr:cNvSpPr>
      </cdr:nvSpPr>
      <cdr:spPr bwMode="auto">
        <a:xfrm xmlns:a="http://schemas.openxmlformats.org/drawingml/2006/main">
          <a:off x="1394460" y="2446461"/>
          <a:ext cx="1905000" cy="5710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36576" rIns="0" bIns="0" anchor="t" upright="1">
          <a:noAutofit/>
        </a:bodyPr>
        <a:lstStyle xmlns:a="http://schemas.openxmlformats.org/drawingml/2006/main"/>
        <a:p xmlns:a="http://schemas.openxmlformats.org/drawingml/2006/main">
          <a:pPr algn="ctr" rtl="0">
            <a:defRPr sz="1000"/>
          </a:pPr>
          <a:r>
            <a:rPr lang="th-TH" sz="1400" b="0" i="0" strike="noStrike">
              <a:solidFill>
                <a:srgbClr val="333399"/>
              </a:solidFill>
              <a:latin typeface="EucrosiaUPC" panose="02020603050405020304" pitchFamily="18" charset="-34"/>
              <a:cs typeface="EucrosiaUPC" panose="02020603050405020304" pitchFamily="18" charset="-34"/>
            </a:rPr>
            <a:t>ราคาผู้บริโภคทั้งประเทศ</a:t>
          </a:r>
        </a:p>
        <a:p xmlns:a="http://schemas.openxmlformats.org/drawingml/2006/main">
          <a:pPr algn="ctr" rtl="0">
            <a:defRPr sz="1000"/>
          </a:pPr>
          <a:r>
            <a:rPr lang="en-US" sz="1400" b="0" i="0" strike="noStrike">
              <a:solidFill>
                <a:srgbClr val="333399"/>
              </a:solidFill>
              <a:latin typeface="EucrosiaUPC" panose="02020603050405020304" pitchFamily="18" charset="-34"/>
              <a:cs typeface="EucrosiaUPC" panose="02020603050405020304" pitchFamily="18" charset="-34"/>
            </a:rPr>
            <a:t>Consumer Price (Whole kingdom)</a:t>
          </a:r>
        </a:p>
      </cdr:txBody>
    </cdr:sp>
  </cdr:relSizeAnchor>
  <cdr:relSizeAnchor xmlns:cdr="http://schemas.openxmlformats.org/drawingml/2006/chartDrawing">
    <cdr:from>
      <cdr:x>0.40615</cdr:x>
      <cdr:y>0.71461</cdr:y>
    </cdr:from>
    <cdr:to>
      <cdr:x>0.41604</cdr:x>
      <cdr:y>0.78308</cdr:y>
    </cdr:to>
    <cdr:sp macro="" textlink="">
      <cdr:nvSpPr>
        <cdr:cNvPr id="25616" name="Text Box 16"/>
        <cdr:cNvSpPr txBox="1">
          <a:spLocks xmlns:a="http://schemas.openxmlformats.org/drawingml/2006/main" noChangeArrowheads="1"/>
        </cdr:cNvSpPr>
      </cdr:nvSpPr>
      <cdr:spPr bwMode="auto">
        <a:xfrm xmlns:a="http://schemas.openxmlformats.org/drawingml/2006/main">
          <a:off x="3183077" y="2649634"/>
          <a:ext cx="75781" cy="2574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0.41005</cdr:x>
      <cdr:y>0.69605</cdr:y>
    </cdr:from>
    <cdr:to>
      <cdr:x>0.63465</cdr:x>
      <cdr:y>0.84245</cdr:y>
    </cdr:to>
    <cdr:sp macro="" textlink="">
      <cdr:nvSpPr>
        <cdr:cNvPr id="25617" name="Text Box 17"/>
        <cdr:cNvSpPr txBox="1">
          <a:spLocks xmlns:a="http://schemas.openxmlformats.org/drawingml/2006/main" noChangeArrowheads="1"/>
        </cdr:cNvSpPr>
      </cdr:nvSpPr>
      <cdr:spPr bwMode="auto">
        <a:xfrm xmlns:a="http://schemas.openxmlformats.org/drawingml/2006/main">
          <a:off x="3421380" y="2445088"/>
          <a:ext cx="1874090" cy="5142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ctr" rtl="0">
            <a:defRPr sz="1000"/>
          </a:pPr>
          <a:r>
            <a:rPr lang="th-TH" sz="1400" b="0" i="0" strike="noStrike">
              <a:solidFill>
                <a:srgbClr val="333399"/>
              </a:solidFill>
              <a:latin typeface="EucrosiaUPC" panose="02020603050405020304" pitchFamily="18" charset="-34"/>
              <a:cs typeface="EucrosiaUPC" panose="02020603050405020304" pitchFamily="18" charset="-34"/>
            </a:rPr>
            <a:t>ราคาผู้บริโภคกรุงเทพฯ</a:t>
          </a:r>
        </a:p>
        <a:p xmlns:a="http://schemas.openxmlformats.org/drawingml/2006/main">
          <a:pPr algn="ctr" rtl="0">
            <a:defRPr sz="1000"/>
          </a:pPr>
          <a:r>
            <a:rPr lang="en-US" sz="1400" b="0" i="0" strike="noStrike">
              <a:solidFill>
                <a:srgbClr val="333399"/>
              </a:solidFill>
              <a:latin typeface="EucrosiaUPC" panose="02020603050405020304" pitchFamily="18" charset="-34"/>
              <a:cs typeface="EucrosiaUPC" panose="02020603050405020304" pitchFamily="18" charset="-34"/>
            </a:rPr>
            <a:t>Consumer Price (Bangkok)</a:t>
          </a:r>
          <a:endParaRPr lang="en-US" sz="1400" b="0" i="0" strike="noStrike">
            <a:solidFill>
              <a:srgbClr val="000000"/>
            </a:solidFill>
            <a:latin typeface="EucrosiaUPC" panose="02020603050405020304" pitchFamily="18" charset="-34"/>
            <a:cs typeface="EucrosiaUPC" panose="02020603050405020304" pitchFamily="18" charset="-34"/>
          </a:endParaRPr>
        </a:p>
        <a:p xmlns:a="http://schemas.openxmlformats.org/drawingml/2006/main">
          <a:pPr algn="ctr" rtl="0">
            <a:defRPr sz="1000"/>
          </a:pPr>
          <a:endParaRPr lang="en-US" sz="1400" b="0" i="0" strike="noStrike">
            <a:solidFill>
              <a:srgbClr val="000000"/>
            </a:solidFill>
            <a:latin typeface="EucrosiaUPC" panose="02020603050405020304" pitchFamily="18" charset="-34"/>
            <a:cs typeface="EucrosiaUPC" panose="02020603050405020304" pitchFamily="18" charset="-34"/>
          </a:endParaRPr>
        </a:p>
      </cdr:txBody>
    </cdr:sp>
  </cdr:relSizeAnchor>
  <cdr:relSizeAnchor xmlns:cdr="http://schemas.openxmlformats.org/drawingml/2006/chartDrawing">
    <cdr:from>
      <cdr:x>0.67436</cdr:x>
      <cdr:y>0.71461</cdr:y>
    </cdr:from>
    <cdr:to>
      <cdr:x>0.68375</cdr:x>
      <cdr:y>0.78308</cdr:y>
    </cdr:to>
    <cdr:sp macro="" textlink="">
      <cdr:nvSpPr>
        <cdr:cNvPr id="25618" name="Text Box 18"/>
        <cdr:cNvSpPr txBox="1">
          <a:spLocks xmlns:a="http://schemas.openxmlformats.org/drawingml/2006/main" noChangeArrowheads="1"/>
        </cdr:cNvSpPr>
      </cdr:nvSpPr>
      <cdr:spPr bwMode="auto">
        <a:xfrm xmlns:a="http://schemas.openxmlformats.org/drawingml/2006/main">
          <a:off x="5291341" y="2649634"/>
          <a:ext cx="75781" cy="2574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0.66119</cdr:x>
      <cdr:y>0.69869</cdr:y>
    </cdr:from>
    <cdr:to>
      <cdr:x>0.88402</cdr:x>
      <cdr:y>0.8595</cdr:y>
    </cdr:to>
    <cdr:sp macro="" textlink="">
      <cdr:nvSpPr>
        <cdr:cNvPr id="25619" name="Text Box 19"/>
        <cdr:cNvSpPr txBox="1">
          <a:spLocks xmlns:a="http://schemas.openxmlformats.org/drawingml/2006/main" noChangeArrowheads="1"/>
        </cdr:cNvSpPr>
      </cdr:nvSpPr>
      <cdr:spPr bwMode="auto">
        <a:xfrm xmlns:a="http://schemas.openxmlformats.org/drawingml/2006/main" flipH="1">
          <a:off x="5516879" y="2454356"/>
          <a:ext cx="1859278" cy="564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ctr" rtl="0">
            <a:defRPr sz="1000"/>
          </a:pPr>
          <a:r>
            <a:rPr lang="th-TH" sz="1400" b="0" i="0" strike="noStrike">
              <a:solidFill>
                <a:srgbClr val="333399"/>
              </a:solidFill>
              <a:latin typeface="EucrosiaUPC" panose="02020603050405020304" pitchFamily="18" charset="-34"/>
              <a:cs typeface="EucrosiaUPC" panose="02020603050405020304" pitchFamily="18" charset="-34"/>
            </a:rPr>
            <a:t>ราคาผู้ผลิตทั้งประเทศ</a:t>
          </a:r>
        </a:p>
        <a:p xmlns:a="http://schemas.openxmlformats.org/drawingml/2006/main">
          <a:pPr algn="ctr" rtl="0">
            <a:defRPr sz="1000"/>
          </a:pPr>
          <a:r>
            <a:rPr lang="en-US" sz="1400" b="0" i="0" strike="noStrike">
              <a:solidFill>
                <a:srgbClr val="333399"/>
              </a:solidFill>
              <a:latin typeface="EucrosiaUPC" panose="02020603050405020304" pitchFamily="18" charset="-34"/>
              <a:cs typeface="EucrosiaUPC" panose="02020603050405020304" pitchFamily="18" charset="-34"/>
            </a:rPr>
            <a:t>Producer Price (Whole kingdom)</a:t>
          </a:r>
        </a:p>
        <a:p xmlns:a="http://schemas.openxmlformats.org/drawingml/2006/main">
          <a:pPr algn="l" rtl="0">
            <a:defRPr sz="1000"/>
          </a:pPr>
          <a:endParaRPr lang="en-US" sz="1400" b="0" i="0" strike="noStrike">
            <a:solidFill>
              <a:srgbClr val="333399"/>
            </a:solidFill>
            <a:latin typeface="EucrosiaUPC" panose="02020603050405020304" pitchFamily="18" charset="-34"/>
            <a:cs typeface="EucrosiaUPC" panose="02020603050405020304" pitchFamily="18" charset="-34"/>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0.66505</cdr:x>
      <cdr:y>0.87281</cdr:y>
    </cdr:from>
    <cdr:to>
      <cdr:x>0.66505</cdr:x>
      <cdr:y>0.87281</cdr:y>
    </cdr:to>
    <cdr:sp macro="" textlink="">
      <cdr:nvSpPr>
        <cdr:cNvPr id="26625" name="Text 12"/>
        <cdr:cNvSpPr txBox="1">
          <a:spLocks xmlns:a="http://schemas.openxmlformats.org/drawingml/2006/main" noChangeArrowheads="1"/>
        </cdr:cNvSpPr>
      </cdr:nvSpPr>
      <cdr:spPr bwMode="auto">
        <a:xfrm xmlns:a="http://schemas.openxmlformats.org/drawingml/2006/main">
          <a:off x="4892393" y="362957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0">
            <a:defRPr sz="1000"/>
          </a:pPr>
          <a:r>
            <a:rPr lang="en-US" sz="1000" b="0" i="0" strike="noStrike">
              <a:solidFill>
                <a:srgbClr val="000000"/>
              </a:solidFill>
              <a:cs typeface="EucrosiaUPC"/>
            </a:rPr>
            <a:t>2  0  0  3</a:t>
          </a:r>
          <a:endParaRPr lang="en-US" sz="1200" b="0" i="0" strike="noStrike">
            <a:solidFill>
              <a:srgbClr val="000000"/>
            </a:solidFill>
            <a:cs typeface="EucrosiaUPC"/>
          </a:endParaRPr>
        </a:p>
        <a:p xmlns:a="http://schemas.openxmlformats.org/drawingml/2006/main">
          <a:pPr algn="ctr"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0.27957</cdr:x>
      <cdr:y>0.00578</cdr:y>
    </cdr:from>
    <cdr:to>
      <cdr:x>0.79429</cdr:x>
      <cdr:y>0.10668</cdr:y>
    </cdr:to>
    <cdr:sp macro="" textlink="">
      <cdr:nvSpPr>
        <cdr:cNvPr id="180226" name="Text 1"/>
        <cdr:cNvSpPr txBox="1">
          <a:spLocks xmlns:a="http://schemas.openxmlformats.org/drawingml/2006/main" noChangeArrowheads="1"/>
        </cdr:cNvSpPr>
      </cdr:nvSpPr>
      <cdr:spPr bwMode="auto">
        <a:xfrm xmlns:a="http://schemas.openxmlformats.org/drawingml/2006/main">
          <a:off x="2158006" y="22860"/>
          <a:ext cx="3973155" cy="39903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1">
            <a:defRPr sz="1000"/>
          </a:pPr>
          <a:r>
            <a:rPr lang="th-TH" sz="1600" b="0" i="0" strike="noStrike">
              <a:solidFill>
                <a:srgbClr val="002060"/>
              </a:solidFill>
              <a:latin typeface="Angsana New"/>
              <a:cs typeface="Angsana New"/>
            </a:rPr>
            <a:t>อัตราเพิ่มเฉลี่ยเคลื่อนที่ถอยหลัง 12 เดือน</a:t>
          </a:r>
        </a:p>
      </cdr:txBody>
    </cdr:sp>
  </cdr:relSizeAnchor>
  <cdr:relSizeAnchor xmlns:cdr="http://schemas.openxmlformats.org/drawingml/2006/chartDrawing">
    <cdr:from>
      <cdr:x>0.38301</cdr:x>
      <cdr:y>0.08708</cdr:y>
    </cdr:from>
    <cdr:to>
      <cdr:x>0.38301</cdr:x>
      <cdr:y>0.08708</cdr:y>
    </cdr:to>
    <cdr:sp macro="" textlink="">
      <cdr:nvSpPr>
        <cdr:cNvPr id="26627" name="Text 2"/>
        <cdr:cNvSpPr txBox="1">
          <a:spLocks xmlns:a="http://schemas.openxmlformats.org/drawingml/2006/main" noChangeArrowheads="1"/>
        </cdr:cNvSpPr>
      </cdr:nvSpPr>
      <cdr:spPr bwMode="auto">
        <a:xfrm xmlns:a="http://schemas.openxmlformats.org/drawingml/2006/main">
          <a:off x="2853638" y="37101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800000"/>
              </a:solidFill>
              <a:latin typeface="Angsana New"/>
              <a:cs typeface="Angsana New"/>
            </a:rPr>
            <a:t>12-Month Moving Average</a:t>
          </a:r>
        </a:p>
      </cdr:txBody>
    </cdr:sp>
  </cdr:relSizeAnchor>
  <cdr:relSizeAnchor xmlns:cdr="http://schemas.openxmlformats.org/drawingml/2006/chartDrawing">
    <cdr:from>
      <cdr:x>0.02457</cdr:x>
      <cdr:y>0.01794</cdr:y>
    </cdr:from>
    <cdr:to>
      <cdr:x>0.02457</cdr:x>
      <cdr:y>0.01794</cdr:y>
    </cdr:to>
    <cdr:sp macro="" textlink="">
      <cdr:nvSpPr>
        <cdr:cNvPr id="26628" name="Text 8"/>
        <cdr:cNvSpPr txBox="1">
          <a:spLocks xmlns:a="http://schemas.openxmlformats.org/drawingml/2006/main" noChangeArrowheads="1"/>
        </cdr:cNvSpPr>
      </cdr:nvSpPr>
      <cdr:spPr bwMode="auto">
        <a:xfrm xmlns:a="http://schemas.openxmlformats.org/drawingml/2006/main">
          <a:off x="209010" y="7953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36576" tIns="54864" rIns="36576" bIns="54864" anchor="ctr" upright="1"/>
        <a:lstStyle xmlns:a="http://schemas.openxmlformats.org/drawingml/2006/main"/>
        <a:p xmlns:a="http://schemas.openxmlformats.org/drawingml/2006/main">
          <a:pPr algn="ctr" rtl="0">
            <a:defRPr sz="1000"/>
          </a:pPr>
          <a:r>
            <a:rPr lang="en-US" sz="2000" b="0" i="0" strike="noStrike">
              <a:solidFill>
                <a:srgbClr val="000080"/>
              </a:solidFill>
              <a:cs typeface="EucrosiaUPC"/>
            </a:rPr>
            <a:t>%</a:t>
          </a:r>
        </a:p>
      </cdr:txBody>
    </cdr:sp>
  </cdr:relSizeAnchor>
  <cdr:relSizeAnchor xmlns:cdr="http://schemas.openxmlformats.org/drawingml/2006/chartDrawing">
    <cdr:from>
      <cdr:x>0.40298</cdr:x>
      <cdr:y>0.94908</cdr:y>
    </cdr:from>
    <cdr:to>
      <cdr:x>0.40298</cdr:x>
      <cdr:y>0.94908</cdr:y>
    </cdr:to>
    <cdr:sp macro="" textlink="">
      <cdr:nvSpPr>
        <cdr:cNvPr id="26629" name="Text 9"/>
        <cdr:cNvSpPr txBox="1">
          <a:spLocks xmlns:a="http://schemas.openxmlformats.org/drawingml/2006/main" noChangeArrowheads="1"/>
        </cdr:cNvSpPr>
      </cdr:nvSpPr>
      <cdr:spPr bwMode="auto">
        <a:xfrm xmlns:a="http://schemas.openxmlformats.org/drawingml/2006/main">
          <a:off x="2995668" y="39754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Consumer price (Whole kingdom)   </a:t>
          </a:r>
          <a:r>
            <a:rPr lang="en-US" sz="1200" b="0" i="0" strike="noStrike">
              <a:solidFill>
                <a:srgbClr val="000000"/>
              </a:solidFill>
              <a:cs typeface="EucrosiaUPC"/>
            </a:rPr>
            <a:t> </a:t>
          </a:r>
        </a:p>
      </cdr:txBody>
    </cdr:sp>
  </cdr:relSizeAnchor>
  <cdr:relSizeAnchor xmlns:cdr="http://schemas.openxmlformats.org/drawingml/2006/chartDrawing">
    <cdr:from>
      <cdr:x>0.57623</cdr:x>
      <cdr:y>0.96665</cdr:y>
    </cdr:from>
    <cdr:to>
      <cdr:x>0.57623</cdr:x>
      <cdr:y>0.96665</cdr:y>
    </cdr:to>
    <cdr:sp macro="" textlink="">
      <cdr:nvSpPr>
        <cdr:cNvPr id="26630" name="Text 10"/>
        <cdr:cNvSpPr txBox="1">
          <a:spLocks xmlns:a="http://schemas.openxmlformats.org/drawingml/2006/main" noChangeArrowheads="1"/>
        </cdr:cNvSpPr>
      </cdr:nvSpPr>
      <cdr:spPr bwMode="auto">
        <a:xfrm xmlns:a="http://schemas.openxmlformats.org/drawingml/2006/main">
          <a:off x="4248765" y="4057548"/>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1998</a:t>
          </a:r>
        </a:p>
      </cdr:txBody>
    </cdr:sp>
  </cdr:relSizeAnchor>
  <cdr:relSizeAnchor xmlns:cdr="http://schemas.openxmlformats.org/drawingml/2006/chartDrawing">
    <cdr:from>
      <cdr:x>0.45928</cdr:x>
      <cdr:y>0.87281</cdr:y>
    </cdr:from>
    <cdr:to>
      <cdr:x>0.45928</cdr:x>
      <cdr:y>0.87281</cdr:y>
    </cdr:to>
    <cdr:sp macro="" textlink="">
      <cdr:nvSpPr>
        <cdr:cNvPr id="26631" name="Text 11"/>
        <cdr:cNvSpPr txBox="1">
          <a:spLocks xmlns:a="http://schemas.openxmlformats.org/drawingml/2006/main" noChangeArrowheads="1"/>
        </cdr:cNvSpPr>
      </cdr:nvSpPr>
      <cdr:spPr bwMode="auto">
        <a:xfrm xmlns:a="http://schemas.openxmlformats.org/drawingml/2006/main">
          <a:off x="3394789" y="362957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0">
            <a:defRPr sz="1000"/>
          </a:pPr>
          <a:r>
            <a:rPr lang="en-US" sz="1000" b="0" i="0" strike="noStrike">
              <a:solidFill>
                <a:srgbClr val="000000"/>
              </a:solidFill>
              <a:cs typeface="EucrosiaUPC"/>
            </a:rPr>
            <a:t>2  0  0  2</a:t>
          </a:r>
        </a:p>
      </cdr:txBody>
    </cdr:sp>
  </cdr:relSizeAnchor>
  <cdr:relSizeAnchor xmlns:cdr="http://schemas.openxmlformats.org/drawingml/2006/chartDrawing">
    <cdr:from>
      <cdr:x>0.71515</cdr:x>
      <cdr:y>0.94908</cdr:y>
    </cdr:from>
    <cdr:to>
      <cdr:x>0.71515</cdr:x>
      <cdr:y>0.94908</cdr:y>
    </cdr:to>
    <cdr:sp macro="" textlink="">
      <cdr:nvSpPr>
        <cdr:cNvPr id="26633" name="Text 14"/>
        <cdr:cNvSpPr txBox="1">
          <a:spLocks xmlns:a="http://schemas.openxmlformats.org/drawingml/2006/main" noChangeArrowheads="1"/>
        </cdr:cNvSpPr>
      </cdr:nvSpPr>
      <cdr:spPr bwMode="auto">
        <a:xfrm xmlns:a="http://schemas.openxmlformats.org/drawingml/2006/main">
          <a:off x="5251962" y="39754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Producer price (Whole kingdom)</a:t>
          </a:r>
        </a:p>
      </cdr:txBody>
    </cdr:sp>
  </cdr:relSizeAnchor>
  <cdr:relSizeAnchor xmlns:cdr="http://schemas.openxmlformats.org/drawingml/2006/chartDrawing">
    <cdr:from>
      <cdr:x>0.92143</cdr:x>
      <cdr:y>0.40495</cdr:y>
    </cdr:from>
    <cdr:to>
      <cdr:x>0.92143</cdr:x>
      <cdr:y>0.40495</cdr:y>
    </cdr:to>
    <cdr:sp macro="" textlink="">
      <cdr:nvSpPr>
        <cdr:cNvPr id="26634" name="Text 15"/>
        <cdr:cNvSpPr txBox="1">
          <a:spLocks xmlns:a="http://schemas.openxmlformats.org/drawingml/2006/main" noChangeArrowheads="1"/>
        </cdr:cNvSpPr>
      </cdr:nvSpPr>
      <cdr:spPr bwMode="auto">
        <a:xfrm xmlns:a="http://schemas.openxmlformats.org/drawingml/2006/main">
          <a:off x="6747768" y="167751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strike="noStrike">
              <a:solidFill>
                <a:srgbClr val="FF0000"/>
              </a:solidFill>
              <a:latin typeface="Arial"/>
              <a:cs typeface="Arial"/>
            </a:rPr>
            <a:t>4.3</a:t>
          </a:r>
        </a:p>
      </cdr:txBody>
    </cdr:sp>
  </cdr:relSizeAnchor>
  <cdr:relSizeAnchor xmlns:cdr="http://schemas.openxmlformats.org/drawingml/2006/chartDrawing">
    <cdr:from>
      <cdr:x>0.92143</cdr:x>
      <cdr:y>0.48702</cdr:y>
    </cdr:from>
    <cdr:to>
      <cdr:x>0.92143</cdr:x>
      <cdr:y>0.48702</cdr:y>
    </cdr:to>
    <cdr:sp macro="" textlink="">
      <cdr:nvSpPr>
        <cdr:cNvPr id="26635" name="Text 16"/>
        <cdr:cNvSpPr txBox="1">
          <a:spLocks xmlns:a="http://schemas.openxmlformats.org/drawingml/2006/main" noChangeArrowheads="1"/>
        </cdr:cNvSpPr>
      </cdr:nvSpPr>
      <cdr:spPr bwMode="auto">
        <a:xfrm xmlns:a="http://schemas.openxmlformats.org/drawingml/2006/main" flipV="1">
          <a:off x="6747768" y="201927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strike="noStrike">
              <a:solidFill>
                <a:srgbClr val="0000FF"/>
              </a:solidFill>
              <a:latin typeface="Arial"/>
              <a:cs typeface="Arial"/>
            </a:rPr>
            <a:t>2.2</a:t>
          </a:r>
        </a:p>
        <a:p xmlns:a="http://schemas.openxmlformats.org/drawingml/2006/main">
          <a:pPr algn="ctr" rtl="0">
            <a:defRPr sz="1000"/>
          </a:pPr>
          <a:endParaRPr lang="en-US" sz="1000" b="1" i="0" strike="noStrike">
            <a:solidFill>
              <a:srgbClr val="0000FF"/>
            </a:solidFill>
            <a:latin typeface="Arial"/>
            <a:cs typeface="Arial"/>
          </a:endParaRPr>
        </a:p>
      </cdr:txBody>
    </cdr:sp>
  </cdr:relSizeAnchor>
  <cdr:relSizeAnchor xmlns:cdr="http://schemas.openxmlformats.org/drawingml/2006/chartDrawing">
    <cdr:from>
      <cdr:x>0.09757</cdr:x>
      <cdr:y>0.87281</cdr:y>
    </cdr:from>
    <cdr:to>
      <cdr:x>0.09757</cdr:x>
      <cdr:y>0.87281</cdr:y>
    </cdr:to>
    <cdr:sp macro="" textlink="">
      <cdr:nvSpPr>
        <cdr:cNvPr id="26636" name="Text 21"/>
        <cdr:cNvSpPr txBox="1">
          <a:spLocks xmlns:a="http://schemas.openxmlformats.org/drawingml/2006/main" noChangeArrowheads="1"/>
        </cdr:cNvSpPr>
      </cdr:nvSpPr>
      <cdr:spPr bwMode="auto">
        <a:xfrm xmlns:a="http://schemas.openxmlformats.org/drawingml/2006/main">
          <a:off x="780725" y="362957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2004" rIns="27432" bIns="0" anchor="t" upright="1"/>
        <a:lstStyle xmlns:a="http://schemas.openxmlformats.org/drawingml/2006/main"/>
        <a:p xmlns:a="http://schemas.openxmlformats.org/drawingml/2006/main">
          <a:pPr algn="ctr" rtl="0">
            <a:defRPr sz="1000"/>
          </a:pPr>
          <a:r>
            <a:rPr lang="en-US" sz="1000" b="0" i="0" strike="noStrike">
              <a:solidFill>
                <a:srgbClr val="000000"/>
              </a:solidFill>
              <a:cs typeface="EucrosiaUPC"/>
            </a:rPr>
            <a:t>2 0 0 0</a:t>
          </a: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0</xdr:colOff>
      <xdr:row>40</xdr:row>
      <xdr:rowOff>144780</xdr:rowOff>
    </xdr:from>
    <xdr:to>
      <xdr:col>1</xdr:col>
      <xdr:colOff>0</xdr:colOff>
      <xdr:row>56</xdr:row>
      <xdr:rowOff>76200</xdr:rowOff>
    </xdr:to>
    <xdr:graphicFrame macro="">
      <xdr:nvGraphicFramePr>
        <xdr:cNvPr id="2" name="Chart 1">
          <a:extLst>
            <a:ext uri="{FF2B5EF4-FFF2-40B4-BE49-F238E27FC236}">
              <a16:creationId xmlns:a16="http://schemas.microsoft.com/office/drawing/2014/main" id="{7054DBD4-B8B5-4500-93E2-C9E32A7D79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68580</xdr:rowOff>
    </xdr:from>
    <xdr:to>
      <xdr:col>1</xdr:col>
      <xdr:colOff>0</xdr:colOff>
      <xdr:row>40</xdr:row>
      <xdr:rowOff>160020</xdr:rowOff>
    </xdr:to>
    <xdr:graphicFrame macro="">
      <xdr:nvGraphicFramePr>
        <xdr:cNvPr id="3" name="Chart 2">
          <a:extLst>
            <a:ext uri="{FF2B5EF4-FFF2-40B4-BE49-F238E27FC236}">
              <a16:creationId xmlns:a16="http://schemas.microsoft.com/office/drawing/2014/main" id="{22BEA98F-DA76-4BB3-99CE-38DF3D4217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106680</xdr:rowOff>
    </xdr:from>
    <xdr:to>
      <xdr:col>1</xdr:col>
      <xdr:colOff>0</xdr:colOff>
      <xdr:row>40</xdr:row>
      <xdr:rowOff>83820</xdr:rowOff>
    </xdr:to>
    <xdr:graphicFrame macro="">
      <xdr:nvGraphicFramePr>
        <xdr:cNvPr id="4" name="Chart 3">
          <a:extLst>
            <a:ext uri="{FF2B5EF4-FFF2-40B4-BE49-F238E27FC236}">
              <a16:creationId xmlns:a16="http://schemas.microsoft.com/office/drawing/2014/main" id="{D9651F5F-5FA4-4B5F-8C17-8A959F0B4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40</xdr:row>
      <xdr:rowOff>114300</xdr:rowOff>
    </xdr:from>
    <xdr:to>
      <xdr:col>1</xdr:col>
      <xdr:colOff>0</xdr:colOff>
      <xdr:row>55</xdr:row>
      <xdr:rowOff>144780</xdr:rowOff>
    </xdr:to>
    <xdr:graphicFrame macro="">
      <xdr:nvGraphicFramePr>
        <xdr:cNvPr id="5" name="Chart 4">
          <a:extLst>
            <a:ext uri="{FF2B5EF4-FFF2-40B4-BE49-F238E27FC236}">
              <a16:creationId xmlns:a16="http://schemas.microsoft.com/office/drawing/2014/main" id="{E72918C8-35B2-4AE5-AA75-3C05E0B86B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55</xdr:row>
      <xdr:rowOff>152400</xdr:rowOff>
    </xdr:from>
    <xdr:to>
      <xdr:col>1</xdr:col>
      <xdr:colOff>0</xdr:colOff>
      <xdr:row>55</xdr:row>
      <xdr:rowOff>152400</xdr:rowOff>
    </xdr:to>
    <xdr:sp macro="" textlink="">
      <xdr:nvSpPr>
        <xdr:cNvPr id="6" name="Line 5">
          <a:extLst>
            <a:ext uri="{FF2B5EF4-FFF2-40B4-BE49-F238E27FC236}">
              <a16:creationId xmlns:a16="http://schemas.microsoft.com/office/drawing/2014/main" id="{7EA21D6B-DF32-4541-8C7B-8E62ED93AE59}"/>
            </a:ext>
          </a:extLst>
        </xdr:cNvPr>
        <xdr:cNvSpPr>
          <a:spLocks noChangeShapeType="1"/>
        </xdr:cNvSpPr>
      </xdr:nvSpPr>
      <xdr:spPr bwMode="auto">
        <a:xfrm>
          <a:off x="1440180" y="713994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xdr:col>
      <xdr:colOff>0</xdr:colOff>
      <xdr:row>55</xdr:row>
      <xdr:rowOff>144780</xdr:rowOff>
    </xdr:from>
    <xdr:to>
      <xdr:col>1</xdr:col>
      <xdr:colOff>0</xdr:colOff>
      <xdr:row>55</xdr:row>
      <xdr:rowOff>144780</xdr:rowOff>
    </xdr:to>
    <xdr:sp macro="" textlink="">
      <xdr:nvSpPr>
        <xdr:cNvPr id="7" name="Line 6">
          <a:extLst>
            <a:ext uri="{FF2B5EF4-FFF2-40B4-BE49-F238E27FC236}">
              <a16:creationId xmlns:a16="http://schemas.microsoft.com/office/drawing/2014/main" id="{BA7CA7E5-46B3-4F70-BF35-E3748CA9F6C7}"/>
            </a:ext>
          </a:extLst>
        </xdr:cNvPr>
        <xdr:cNvSpPr>
          <a:spLocks noChangeShapeType="1"/>
        </xdr:cNvSpPr>
      </xdr:nvSpPr>
      <xdr:spPr bwMode="auto">
        <a:xfrm>
          <a:off x="1440180" y="7132320"/>
          <a:ext cx="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xdr:colOff>
      <xdr:row>24</xdr:row>
      <xdr:rowOff>114300</xdr:rowOff>
    </xdr:from>
    <xdr:to>
      <xdr:col>8</xdr:col>
      <xdr:colOff>182880</xdr:colOff>
      <xdr:row>40</xdr:row>
      <xdr:rowOff>0</xdr:rowOff>
    </xdr:to>
    <xdr:graphicFrame macro="">
      <xdr:nvGraphicFramePr>
        <xdr:cNvPr id="8" name="Chart 7">
          <a:extLst>
            <a:ext uri="{FF2B5EF4-FFF2-40B4-BE49-F238E27FC236}">
              <a16:creationId xmlns:a16="http://schemas.microsoft.com/office/drawing/2014/main" id="{689724E7-135E-401D-80C1-586E69BF44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266700</xdr:colOff>
      <xdr:row>24</xdr:row>
      <xdr:rowOff>152400</xdr:rowOff>
    </xdr:from>
    <xdr:to>
      <xdr:col>15</xdr:col>
      <xdr:colOff>525780</xdr:colOff>
      <xdr:row>39</xdr:row>
      <xdr:rowOff>182880</xdr:rowOff>
    </xdr:to>
    <xdr:graphicFrame macro="">
      <xdr:nvGraphicFramePr>
        <xdr:cNvPr id="9" name="Chart 8">
          <a:extLst>
            <a:ext uri="{FF2B5EF4-FFF2-40B4-BE49-F238E27FC236}">
              <a16:creationId xmlns:a16="http://schemas.microsoft.com/office/drawing/2014/main" id="{A58619EC-C283-4BA3-BCE8-3212839B1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144780</xdr:colOff>
      <xdr:row>40</xdr:row>
      <xdr:rowOff>213360</xdr:rowOff>
    </xdr:from>
    <xdr:to>
      <xdr:col>8</xdr:col>
      <xdr:colOff>297180</xdr:colOff>
      <xdr:row>56</xdr:row>
      <xdr:rowOff>144780</xdr:rowOff>
    </xdr:to>
    <xdr:graphicFrame macro="">
      <xdr:nvGraphicFramePr>
        <xdr:cNvPr id="10" name="Chart 9">
          <a:extLst>
            <a:ext uri="{FF2B5EF4-FFF2-40B4-BE49-F238E27FC236}">
              <a16:creationId xmlns:a16="http://schemas.microsoft.com/office/drawing/2014/main" id="{3239B245-ED5F-4E1A-933E-6609E4ACFE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152400</xdr:colOff>
      <xdr:row>40</xdr:row>
      <xdr:rowOff>160020</xdr:rowOff>
    </xdr:from>
    <xdr:to>
      <xdr:col>15</xdr:col>
      <xdr:colOff>693420</xdr:colOff>
      <xdr:row>57</xdr:row>
      <xdr:rowOff>30480</xdr:rowOff>
    </xdr:to>
    <xdr:graphicFrame macro="">
      <xdr:nvGraphicFramePr>
        <xdr:cNvPr id="11" name="Chart 10">
          <a:extLst>
            <a:ext uri="{FF2B5EF4-FFF2-40B4-BE49-F238E27FC236}">
              <a16:creationId xmlns:a16="http://schemas.microsoft.com/office/drawing/2014/main" id="{CBCF7C0E-D97C-412D-93B7-B82AD52667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22</xdr:row>
      <xdr:rowOff>163830</xdr:rowOff>
    </xdr:from>
    <xdr:to>
      <xdr:col>10</xdr:col>
      <xdr:colOff>140892</xdr:colOff>
      <xdr:row>24</xdr:row>
      <xdr:rowOff>114383</xdr:rowOff>
    </xdr:to>
    <xdr:sp macro="" textlink="">
      <xdr:nvSpPr>
        <xdr:cNvPr id="12" name="Text 28">
          <a:extLst>
            <a:ext uri="{FF2B5EF4-FFF2-40B4-BE49-F238E27FC236}">
              <a16:creationId xmlns:a16="http://schemas.microsoft.com/office/drawing/2014/main" id="{A54FAB8C-6162-4C50-8045-968F9011F760}"/>
            </a:ext>
          </a:extLst>
        </xdr:cNvPr>
        <xdr:cNvSpPr txBox="1">
          <a:spLocks noChangeArrowheads="1"/>
        </xdr:cNvSpPr>
      </xdr:nvSpPr>
      <xdr:spPr bwMode="auto">
        <a:xfrm>
          <a:off x="4869180" y="361950"/>
          <a:ext cx="1855392" cy="362033"/>
        </a:xfrm>
        <a:prstGeom prst="rect">
          <a:avLst/>
        </a:prstGeom>
        <a:noFill/>
        <a:ln w="9525">
          <a:noFill/>
          <a:miter lim="800000"/>
          <a:headEnd/>
          <a:tailEnd/>
        </a:ln>
      </xdr:spPr>
      <xdr:txBody>
        <a:bodyPr vertOverflow="clip" wrap="square" lIns="27432" tIns="54864" rIns="27432" bIns="0" anchor="t" upright="1"/>
        <a:lstStyle/>
        <a:p>
          <a:pPr algn="ctr" rtl="0">
            <a:defRPr sz="1000"/>
          </a:pPr>
          <a:r>
            <a:rPr lang="th-TH" sz="1800" b="1" i="0" strike="noStrike">
              <a:solidFill>
                <a:srgbClr val="000000"/>
              </a:solidFill>
              <a:latin typeface="Angsana New"/>
              <a:cs typeface="Angsana New"/>
            </a:rPr>
            <a:t>ข้อมูลทางการเงินที่สำคัญ</a:t>
          </a:r>
          <a:endParaRPr lang="th-TH" sz="1600" b="1" i="0" strike="noStrike">
            <a:solidFill>
              <a:srgbClr val="000000"/>
            </a:solidFill>
            <a:latin typeface="Angsana New"/>
            <a:cs typeface="Angsana New"/>
          </a:endParaRPr>
        </a:p>
        <a:p>
          <a:pPr algn="ctr" rtl="0">
            <a:defRPr sz="1000"/>
          </a:pPr>
          <a:r>
            <a:rPr lang="en-US" sz="1600" b="1" i="0" strike="noStrike">
              <a:solidFill>
                <a:srgbClr val="000000"/>
              </a:solidFill>
              <a:latin typeface="Angsana New"/>
              <a:cs typeface="Angsana New"/>
            </a:rPr>
            <a:t>Key Money Indicators</a:t>
          </a:r>
        </a:p>
      </xdr:txBody>
    </xdr:sp>
    <xdr:clientData/>
  </xdr:twoCellAnchor>
  <xdr:oneCellAnchor>
    <xdr:from>
      <xdr:col>2</xdr:col>
      <xdr:colOff>495300</xdr:colOff>
      <xdr:row>27</xdr:row>
      <xdr:rowOff>7139</xdr:rowOff>
    </xdr:from>
    <xdr:ext cx="2539610" cy="256985"/>
    <xdr:sp macro="" textlink="">
      <xdr:nvSpPr>
        <xdr:cNvPr id="13" name="Text Box 13">
          <a:extLst>
            <a:ext uri="{FF2B5EF4-FFF2-40B4-BE49-F238E27FC236}">
              <a16:creationId xmlns:a16="http://schemas.microsoft.com/office/drawing/2014/main" id="{A95DBEE5-61BF-4072-A1EC-4963ECD7BF4D}"/>
            </a:ext>
          </a:extLst>
        </xdr:cNvPr>
        <xdr:cNvSpPr txBox="1">
          <a:spLocks noChangeArrowheads="1"/>
        </xdr:cNvSpPr>
      </xdr:nvSpPr>
      <xdr:spPr bwMode="auto">
        <a:xfrm>
          <a:off x="2506980" y="1233959"/>
          <a:ext cx="2539610" cy="256985"/>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อัตราดอกเบี้ยกู้ยืมระหว่างธนาคารในประเทศ (</a:t>
          </a:r>
          <a:r>
            <a:rPr lang="en-US" sz="1200" b="0" i="0" strike="noStrike">
              <a:solidFill>
                <a:srgbClr val="000000"/>
              </a:solidFill>
              <a:latin typeface="Angsana New"/>
              <a:cs typeface="Angsana New"/>
            </a:rPr>
            <a:t>Inter-bank rate)</a:t>
          </a:r>
        </a:p>
      </xdr:txBody>
    </xdr:sp>
    <xdr:clientData/>
  </xdr:oneCellAnchor>
  <xdr:oneCellAnchor>
    <xdr:from>
      <xdr:col>2</xdr:col>
      <xdr:colOff>501015</xdr:colOff>
      <xdr:row>28</xdr:row>
      <xdr:rowOff>28575</xdr:rowOff>
    </xdr:from>
    <xdr:ext cx="1707519" cy="265016"/>
    <xdr:sp macro="" textlink="">
      <xdr:nvSpPr>
        <xdr:cNvPr id="14" name="Text Box 15">
          <a:extLst>
            <a:ext uri="{FF2B5EF4-FFF2-40B4-BE49-F238E27FC236}">
              <a16:creationId xmlns:a16="http://schemas.microsoft.com/office/drawing/2014/main" id="{B5E9A7FC-AA2F-4C89-A77E-7F25F188CE2D}"/>
            </a:ext>
          </a:extLst>
        </xdr:cNvPr>
        <xdr:cNvSpPr txBox="1">
          <a:spLocks noChangeArrowheads="1"/>
        </xdr:cNvSpPr>
      </xdr:nvSpPr>
      <xdr:spPr bwMode="auto">
        <a:xfrm>
          <a:off x="2512695" y="1461135"/>
          <a:ext cx="1707519" cy="265016"/>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อัตรายูโรดอลลาร์ 1 เดือน (</a:t>
          </a:r>
          <a:r>
            <a:rPr lang="en-US" sz="1200" b="0" i="0" strike="noStrike">
              <a:solidFill>
                <a:srgbClr val="000000"/>
              </a:solidFill>
              <a:latin typeface="Angsana New"/>
              <a:cs typeface="Angsana New"/>
            </a:rPr>
            <a:t>Euro 1 month)</a:t>
          </a:r>
        </a:p>
      </xdr:txBody>
    </xdr:sp>
    <xdr:clientData/>
  </xdr:oneCellAnchor>
  <xdr:oneCellAnchor>
    <xdr:from>
      <xdr:col>3</xdr:col>
      <xdr:colOff>232410</xdr:colOff>
      <xdr:row>24</xdr:row>
      <xdr:rowOff>87630</xdr:rowOff>
    </xdr:from>
    <xdr:ext cx="664284" cy="294889"/>
    <xdr:sp macro="" textlink="">
      <xdr:nvSpPr>
        <xdr:cNvPr id="15" name="Text Box 16">
          <a:extLst>
            <a:ext uri="{FF2B5EF4-FFF2-40B4-BE49-F238E27FC236}">
              <a16:creationId xmlns:a16="http://schemas.microsoft.com/office/drawing/2014/main" id="{081B1877-9546-42BC-9E17-E5EF4F210B68}"/>
            </a:ext>
          </a:extLst>
        </xdr:cNvPr>
        <xdr:cNvSpPr txBox="1">
          <a:spLocks noChangeArrowheads="1"/>
        </xdr:cNvSpPr>
      </xdr:nvSpPr>
      <xdr:spPr bwMode="auto">
        <a:xfrm>
          <a:off x="2815590" y="697230"/>
          <a:ext cx="664284"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th-TH" sz="1400" b="1" i="0" strike="noStrike">
              <a:solidFill>
                <a:srgbClr val="000000"/>
              </a:solidFill>
              <a:latin typeface="Angsana New"/>
              <a:cs typeface="Angsana New"/>
            </a:rPr>
            <a:t>อัตราดอกเบี้ย</a:t>
          </a:r>
        </a:p>
      </xdr:txBody>
    </xdr:sp>
    <xdr:clientData/>
  </xdr:oneCellAnchor>
  <xdr:oneCellAnchor>
    <xdr:from>
      <xdr:col>5</xdr:col>
      <xdr:colOff>264795</xdr:colOff>
      <xdr:row>24</xdr:row>
      <xdr:rowOff>87630</xdr:rowOff>
    </xdr:from>
    <xdr:ext cx="725711" cy="294889"/>
    <xdr:sp macro="" textlink="">
      <xdr:nvSpPr>
        <xdr:cNvPr id="16" name="Text Box 17">
          <a:extLst>
            <a:ext uri="{FF2B5EF4-FFF2-40B4-BE49-F238E27FC236}">
              <a16:creationId xmlns:a16="http://schemas.microsoft.com/office/drawing/2014/main" id="{75167E4F-AF93-4638-BCFE-9EA40A6334F4}"/>
            </a:ext>
          </a:extLst>
        </xdr:cNvPr>
        <xdr:cNvSpPr txBox="1">
          <a:spLocks noChangeArrowheads="1"/>
        </xdr:cNvSpPr>
      </xdr:nvSpPr>
      <xdr:spPr bwMode="auto">
        <a:xfrm>
          <a:off x="3990975" y="697230"/>
          <a:ext cx="725711"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en-US" sz="1400" b="1" i="0" strike="noStrike">
              <a:solidFill>
                <a:srgbClr val="000000"/>
              </a:solidFill>
              <a:latin typeface="Angsana New"/>
              <a:cs typeface="Angsana New"/>
            </a:rPr>
            <a:t>Interest Rates</a:t>
          </a:r>
        </a:p>
      </xdr:txBody>
    </xdr:sp>
    <xdr:clientData/>
  </xdr:oneCellAnchor>
  <xdr:oneCellAnchor>
    <xdr:from>
      <xdr:col>11</xdr:col>
      <xdr:colOff>358140</xdr:colOff>
      <xdr:row>24</xdr:row>
      <xdr:rowOff>91440</xdr:rowOff>
    </xdr:from>
    <xdr:ext cx="1323311" cy="294889"/>
    <xdr:sp macro="" textlink="">
      <xdr:nvSpPr>
        <xdr:cNvPr id="17" name="Text Box 18">
          <a:extLst>
            <a:ext uri="{FF2B5EF4-FFF2-40B4-BE49-F238E27FC236}">
              <a16:creationId xmlns:a16="http://schemas.microsoft.com/office/drawing/2014/main" id="{D5E71FCD-A35B-46F7-BFAF-581728DAB64A}"/>
            </a:ext>
          </a:extLst>
        </xdr:cNvPr>
        <xdr:cNvSpPr txBox="1">
          <a:spLocks noChangeArrowheads="1"/>
        </xdr:cNvSpPr>
      </xdr:nvSpPr>
      <xdr:spPr bwMode="auto">
        <a:xfrm>
          <a:off x="7513320" y="701040"/>
          <a:ext cx="1323311"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th-TH" sz="1400" b="1" i="0" strike="noStrike">
              <a:solidFill>
                <a:srgbClr val="000000"/>
              </a:solidFill>
              <a:latin typeface="Angsana New"/>
              <a:cs typeface="Angsana New"/>
            </a:rPr>
            <a:t>ปริมาณเงิน </a:t>
          </a:r>
          <a:r>
            <a:rPr lang="en-US" sz="1400" b="1" i="0" strike="noStrike">
              <a:solidFill>
                <a:srgbClr val="000000"/>
              </a:solidFill>
              <a:latin typeface="Angsana New"/>
              <a:cs typeface="Angsana New"/>
            </a:rPr>
            <a:t>Money Supply</a:t>
          </a:r>
        </a:p>
      </xdr:txBody>
    </xdr:sp>
    <xdr:clientData/>
  </xdr:oneCellAnchor>
  <xdr:oneCellAnchor>
    <xdr:from>
      <xdr:col>14</xdr:col>
      <xdr:colOff>262890</xdr:colOff>
      <xdr:row>27</xdr:row>
      <xdr:rowOff>179070</xdr:rowOff>
    </xdr:from>
    <xdr:ext cx="640230" cy="258187"/>
    <xdr:sp macro="" textlink="">
      <xdr:nvSpPr>
        <xdr:cNvPr id="18" name="Text Box 19">
          <a:extLst>
            <a:ext uri="{FF2B5EF4-FFF2-40B4-BE49-F238E27FC236}">
              <a16:creationId xmlns:a16="http://schemas.microsoft.com/office/drawing/2014/main" id="{7B468D65-841A-4E87-9FE9-106E26DA9679}"/>
            </a:ext>
          </a:extLst>
        </xdr:cNvPr>
        <xdr:cNvSpPr txBox="1">
          <a:spLocks noChangeArrowheads="1"/>
        </xdr:cNvSpPr>
      </xdr:nvSpPr>
      <xdr:spPr bwMode="auto">
        <a:xfrm>
          <a:off x="9361170" y="1405890"/>
          <a:ext cx="640230" cy="258187"/>
        </a:xfrm>
        <a:prstGeom prst="rect">
          <a:avLst/>
        </a:prstGeom>
        <a:noFill/>
        <a:ln w="9525">
          <a:noFill/>
          <a:miter lim="800000"/>
          <a:headEnd/>
          <a:tailEnd/>
        </a:ln>
      </xdr:spPr>
      <xdr:txBody>
        <a:bodyPr wrap="square" lIns="18288" tIns="41148" rIns="0" bIns="0" anchor="t" upright="1">
          <a:noAutofit/>
        </a:bodyPr>
        <a:lstStyle/>
        <a:p>
          <a:pPr algn="l" rtl="0">
            <a:defRPr sz="1000"/>
          </a:pPr>
          <a:r>
            <a:rPr lang="en-US" sz="1200" b="0" i="0" strike="noStrike">
              <a:solidFill>
                <a:srgbClr val="000000"/>
              </a:solidFill>
              <a:latin typeface="Angsana New"/>
              <a:cs typeface="Angsana New"/>
            </a:rPr>
            <a:t>Board </a:t>
          </a:r>
          <a:r>
            <a:rPr lang="en-US" sz="1200" b="0" i="0" strike="noStrike" baseline="0">
              <a:solidFill>
                <a:srgbClr val="000000"/>
              </a:solidFill>
              <a:latin typeface="Angsana New"/>
              <a:cs typeface="Angsana New"/>
            </a:rPr>
            <a:t> Money</a:t>
          </a:r>
          <a:endParaRPr lang="en-US" sz="1200" b="0" i="0" strike="noStrike">
            <a:solidFill>
              <a:srgbClr val="000000"/>
            </a:solidFill>
            <a:latin typeface="Angsana New"/>
            <a:cs typeface="Angsana New"/>
          </a:endParaRPr>
        </a:p>
      </xdr:txBody>
    </xdr:sp>
    <xdr:clientData/>
  </xdr:oneCellAnchor>
  <xdr:oneCellAnchor>
    <xdr:from>
      <xdr:col>14</xdr:col>
      <xdr:colOff>262890</xdr:colOff>
      <xdr:row>29</xdr:row>
      <xdr:rowOff>49530</xdr:rowOff>
    </xdr:from>
    <xdr:ext cx="649419" cy="265016"/>
    <xdr:sp macro="" textlink="">
      <xdr:nvSpPr>
        <xdr:cNvPr id="19" name="Text Box 20">
          <a:extLst>
            <a:ext uri="{FF2B5EF4-FFF2-40B4-BE49-F238E27FC236}">
              <a16:creationId xmlns:a16="http://schemas.microsoft.com/office/drawing/2014/main" id="{47B51676-396C-41C4-BBC6-69D4C59D6E4F}"/>
            </a:ext>
          </a:extLst>
        </xdr:cNvPr>
        <xdr:cNvSpPr txBox="1">
          <a:spLocks noChangeArrowheads="1"/>
        </xdr:cNvSpPr>
      </xdr:nvSpPr>
      <xdr:spPr bwMode="auto">
        <a:xfrm>
          <a:off x="9361170" y="1687830"/>
          <a:ext cx="649419" cy="265016"/>
        </a:xfrm>
        <a:prstGeom prst="rect">
          <a:avLst/>
        </a:prstGeom>
        <a:noFill/>
        <a:ln w="9525">
          <a:noFill/>
          <a:miter lim="800000"/>
          <a:headEnd/>
          <a:tailEnd/>
        </a:ln>
      </xdr:spPr>
      <xdr:txBody>
        <a:bodyPr wrap="none" lIns="18288" tIns="41148" rIns="0" bIns="0" anchor="t" upright="1">
          <a:spAutoFit/>
        </a:bodyPr>
        <a:lstStyle/>
        <a:p>
          <a:pPr algn="l" rtl="0">
            <a:defRPr sz="1000"/>
          </a:pPr>
          <a:r>
            <a:rPr lang="en-US" sz="1200" b="0" i="0" strike="noStrike">
              <a:solidFill>
                <a:srgbClr val="000000"/>
              </a:solidFill>
              <a:latin typeface="Angsana New"/>
              <a:cs typeface="Angsana New"/>
            </a:rPr>
            <a:t>Narrow Money</a:t>
          </a:r>
        </a:p>
      </xdr:txBody>
    </xdr:sp>
    <xdr:clientData/>
  </xdr:oneCellAnchor>
  <xdr:twoCellAnchor editAs="oneCell">
    <xdr:from>
      <xdr:col>10</xdr:col>
      <xdr:colOff>401954</xdr:colOff>
      <xdr:row>40</xdr:row>
      <xdr:rowOff>78105</xdr:rowOff>
    </xdr:from>
    <xdr:to>
      <xdr:col>14</xdr:col>
      <xdr:colOff>342899</xdr:colOff>
      <xdr:row>41</xdr:row>
      <xdr:rowOff>144504</xdr:rowOff>
    </xdr:to>
    <xdr:sp macro="" textlink="">
      <xdr:nvSpPr>
        <xdr:cNvPr id="20" name="Text Box 21">
          <a:extLst>
            <a:ext uri="{FF2B5EF4-FFF2-40B4-BE49-F238E27FC236}">
              <a16:creationId xmlns:a16="http://schemas.microsoft.com/office/drawing/2014/main" id="{86372ABA-D77D-424B-B127-9AEF7FC8E821}"/>
            </a:ext>
          </a:extLst>
        </xdr:cNvPr>
        <xdr:cNvSpPr txBox="1">
          <a:spLocks noChangeArrowheads="1"/>
        </xdr:cNvSpPr>
      </xdr:nvSpPr>
      <xdr:spPr bwMode="auto">
        <a:xfrm>
          <a:off x="6985634" y="3979545"/>
          <a:ext cx="2455545" cy="275314"/>
        </a:xfrm>
        <a:prstGeom prst="rect">
          <a:avLst/>
        </a:prstGeom>
        <a:noFill/>
        <a:ln w="9525">
          <a:noFill/>
          <a:miter lim="800000"/>
          <a:headEnd/>
          <a:tailEnd/>
        </a:ln>
      </xdr:spPr>
      <xdr:txBody>
        <a:bodyPr vertOverflow="clip" wrap="square" lIns="27432" tIns="45720" rIns="0" bIns="0" anchor="t" upright="1"/>
        <a:lstStyle/>
        <a:p>
          <a:pPr algn="l" rtl="0">
            <a:defRPr sz="1000"/>
          </a:pPr>
          <a:r>
            <a:rPr lang="en-US" sz="1400" b="1" i="0" strike="noStrike">
              <a:solidFill>
                <a:srgbClr val="000000"/>
              </a:solidFill>
              <a:latin typeface="Angsana New"/>
              <a:cs typeface="Angsana New"/>
            </a:rPr>
            <a:t>%</a:t>
          </a:r>
          <a:r>
            <a:rPr lang="th-TH" sz="1400" b="1" i="0" strike="noStrike">
              <a:solidFill>
                <a:srgbClr val="000000"/>
              </a:solidFill>
              <a:latin typeface="Angsana New"/>
              <a:cs typeface="Angsana New"/>
            </a:rPr>
            <a:t>สัดส่วนสินเชื่อต่อเงินฝาก </a:t>
          </a:r>
          <a:r>
            <a:rPr lang="en-US" sz="1400" b="1" i="0" strike="noStrike">
              <a:solidFill>
                <a:srgbClr val="000000"/>
              </a:solidFill>
              <a:latin typeface="Angsana New"/>
              <a:cs typeface="Angsana New"/>
            </a:rPr>
            <a:t>Loan/Deposit Ratio</a:t>
          </a:r>
        </a:p>
      </xdr:txBody>
    </xdr:sp>
    <xdr:clientData/>
  </xdr:twoCellAnchor>
  <xdr:oneCellAnchor>
    <xdr:from>
      <xdr:col>3</xdr:col>
      <xdr:colOff>255270</xdr:colOff>
      <xdr:row>40</xdr:row>
      <xdr:rowOff>97155</xdr:rowOff>
    </xdr:from>
    <xdr:ext cx="1977657" cy="294889"/>
    <xdr:sp macro="" textlink="">
      <xdr:nvSpPr>
        <xdr:cNvPr id="21" name="Text Box 22">
          <a:extLst>
            <a:ext uri="{FF2B5EF4-FFF2-40B4-BE49-F238E27FC236}">
              <a16:creationId xmlns:a16="http://schemas.microsoft.com/office/drawing/2014/main" id="{3ECF022C-3AA7-46B7-8991-5BEFB5C24F3C}"/>
            </a:ext>
          </a:extLst>
        </xdr:cNvPr>
        <xdr:cNvSpPr txBox="1">
          <a:spLocks noChangeArrowheads="1"/>
        </xdr:cNvSpPr>
      </xdr:nvSpPr>
      <xdr:spPr bwMode="auto">
        <a:xfrm>
          <a:off x="2838450" y="3998595"/>
          <a:ext cx="1977657"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th-TH" sz="1400" b="1" i="0" strike="noStrike">
              <a:solidFill>
                <a:srgbClr val="000000"/>
              </a:solidFill>
              <a:latin typeface="Angsana New"/>
              <a:cs typeface="Angsana New"/>
            </a:rPr>
            <a:t>สินเชื่อและเงินรับฝาก </a:t>
          </a:r>
          <a:r>
            <a:rPr lang="en-US" sz="1400" b="1" i="0" strike="noStrike">
              <a:solidFill>
                <a:srgbClr val="000000"/>
              </a:solidFill>
              <a:latin typeface="Angsana New"/>
              <a:cs typeface="Angsana New"/>
            </a:rPr>
            <a:t>Loan and Deposit</a:t>
          </a:r>
        </a:p>
      </xdr:txBody>
    </xdr:sp>
    <xdr:clientData/>
  </xdr:oneCellAnchor>
  <xdr:oneCellAnchor>
    <xdr:from>
      <xdr:col>2</xdr:col>
      <xdr:colOff>158115</xdr:colOff>
      <xdr:row>42</xdr:row>
      <xdr:rowOff>30480</xdr:rowOff>
    </xdr:from>
    <xdr:ext cx="3260494" cy="256985"/>
    <xdr:sp macro="" textlink="">
      <xdr:nvSpPr>
        <xdr:cNvPr id="22" name="Text Box 23">
          <a:extLst>
            <a:ext uri="{FF2B5EF4-FFF2-40B4-BE49-F238E27FC236}">
              <a16:creationId xmlns:a16="http://schemas.microsoft.com/office/drawing/2014/main" id="{ED73D0AF-433A-48F3-97A5-E7207ED5C747}"/>
            </a:ext>
          </a:extLst>
        </xdr:cNvPr>
        <xdr:cNvSpPr txBox="1">
          <a:spLocks noChangeArrowheads="1"/>
        </xdr:cNvSpPr>
      </xdr:nvSpPr>
      <xdr:spPr bwMode="auto">
        <a:xfrm>
          <a:off x="2169795" y="4343400"/>
          <a:ext cx="3260494" cy="256985"/>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อัตราเพิ่มจากระยะเดียวกันปีก่อน(%/\ </a:t>
          </a:r>
          <a:r>
            <a:rPr lang="en-US" sz="1200" b="0" i="0" strike="noStrike">
              <a:solidFill>
                <a:srgbClr val="000000"/>
              </a:solidFill>
              <a:latin typeface="Angsana New"/>
              <a:cs typeface="Angsana New"/>
            </a:rPr>
            <a:t>from the same period in the previous year)</a:t>
          </a:r>
        </a:p>
      </xdr:txBody>
    </xdr:sp>
    <xdr:clientData/>
  </xdr:oneCellAnchor>
  <xdr:oneCellAnchor>
    <xdr:from>
      <xdr:col>4</xdr:col>
      <xdr:colOff>457200</xdr:colOff>
      <xdr:row>43</xdr:row>
      <xdr:rowOff>76200</xdr:rowOff>
    </xdr:from>
    <xdr:ext cx="791755" cy="256985"/>
    <xdr:sp macro="" textlink="">
      <xdr:nvSpPr>
        <xdr:cNvPr id="23" name="Text Box 24">
          <a:extLst>
            <a:ext uri="{FF2B5EF4-FFF2-40B4-BE49-F238E27FC236}">
              <a16:creationId xmlns:a16="http://schemas.microsoft.com/office/drawing/2014/main" id="{4BE5D668-D485-4C42-AF99-C2FE525BDC2A}"/>
            </a:ext>
          </a:extLst>
        </xdr:cNvPr>
        <xdr:cNvSpPr txBox="1">
          <a:spLocks noChangeArrowheads="1"/>
        </xdr:cNvSpPr>
      </xdr:nvSpPr>
      <xdr:spPr bwMode="auto">
        <a:xfrm>
          <a:off x="3611880" y="4594860"/>
          <a:ext cx="791755" cy="256985"/>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เงินรับฝาก </a:t>
          </a:r>
          <a:r>
            <a:rPr lang="en-US" sz="1200" b="0" i="0" strike="noStrike">
              <a:solidFill>
                <a:srgbClr val="000000"/>
              </a:solidFill>
              <a:latin typeface="Angsana New"/>
              <a:cs typeface="Angsana New"/>
            </a:rPr>
            <a:t>Deposit</a:t>
          </a:r>
        </a:p>
      </xdr:txBody>
    </xdr:sp>
    <xdr:clientData/>
  </xdr:oneCellAnchor>
  <xdr:oneCellAnchor>
    <xdr:from>
      <xdr:col>4</xdr:col>
      <xdr:colOff>458974</xdr:colOff>
      <xdr:row>44</xdr:row>
      <xdr:rowOff>71864</xdr:rowOff>
    </xdr:from>
    <xdr:ext cx="539828" cy="249427"/>
    <xdr:sp macro="" textlink="">
      <xdr:nvSpPr>
        <xdr:cNvPr id="24" name="Text Box 25">
          <a:extLst>
            <a:ext uri="{FF2B5EF4-FFF2-40B4-BE49-F238E27FC236}">
              <a16:creationId xmlns:a16="http://schemas.microsoft.com/office/drawing/2014/main" id="{8FD5CC50-3F5D-461B-A593-1C12B28DA0D8}"/>
            </a:ext>
          </a:extLst>
        </xdr:cNvPr>
        <xdr:cNvSpPr txBox="1">
          <a:spLocks noChangeArrowheads="1"/>
        </xdr:cNvSpPr>
      </xdr:nvSpPr>
      <xdr:spPr bwMode="auto">
        <a:xfrm>
          <a:off x="3613654" y="4796264"/>
          <a:ext cx="539828" cy="249427"/>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สินเชื่อ </a:t>
          </a:r>
          <a:r>
            <a:rPr lang="en-US" sz="1200" b="0" i="0" strike="noStrike">
              <a:solidFill>
                <a:srgbClr val="000000"/>
              </a:solidFill>
              <a:latin typeface="Angsana New"/>
              <a:cs typeface="Angsana New"/>
            </a:rPr>
            <a:t>Loan</a:t>
          </a:r>
        </a:p>
      </xdr:txBody>
    </xdr:sp>
    <xdr:clientData/>
  </xdr:oneCellAnchor>
</xdr:wsDr>
</file>

<file path=xl/drawings/drawing16.xml><?xml version="1.0" encoding="utf-8"?>
<c:userShapes xmlns:c="http://schemas.openxmlformats.org/drawingml/2006/chart">
  <cdr:relSizeAnchor xmlns:cdr="http://schemas.openxmlformats.org/drawingml/2006/chartDrawing">
    <cdr:from>
      <cdr:x>0.39841</cdr:x>
      <cdr:y>0.33929</cdr:y>
    </cdr:from>
    <cdr:to>
      <cdr:x>0.39841</cdr:x>
      <cdr:y>0.33929</cdr:y>
    </cdr:to>
    <cdr:sp macro="" textlink="">
      <cdr:nvSpPr>
        <cdr:cNvPr id="16385" name="Text 1"/>
        <cdr:cNvSpPr txBox="1">
          <a:spLocks xmlns:a="http://schemas.openxmlformats.org/drawingml/2006/main" noChangeArrowheads="1"/>
        </cdr:cNvSpPr>
      </cdr:nvSpPr>
      <cdr:spPr bwMode="auto">
        <a:xfrm xmlns:a="http://schemas.openxmlformats.org/drawingml/2006/main">
          <a:off x="295381" y="112293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1" i="0" strike="noStrike">
              <a:solidFill>
                <a:srgbClr val="000000"/>
              </a:solidFill>
              <a:latin typeface="Angsana New"/>
              <a:cs typeface="Angsana New"/>
            </a:rPr>
            <a:t>อัตราเพิ่มจากระยะเดียวกันปีก่อน(%/\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0.57744</cdr:x>
      <cdr:y>0.366</cdr:y>
    </cdr:from>
    <cdr:to>
      <cdr:x>0.57744</cdr:x>
      <cdr:y>0.366</cdr:y>
    </cdr:to>
    <cdr:sp macro="" textlink="">
      <cdr:nvSpPr>
        <cdr:cNvPr id="16386" name="Text 2"/>
        <cdr:cNvSpPr txBox="1">
          <a:spLocks xmlns:a="http://schemas.openxmlformats.org/drawingml/2006/main" noChangeArrowheads="1"/>
        </cdr:cNvSpPr>
      </cdr:nvSpPr>
      <cdr:spPr bwMode="auto">
        <a:xfrm xmlns:a="http://schemas.openxmlformats.org/drawingml/2006/main">
          <a:off x="426685" y="121174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เงินรับฝาก </a:t>
          </a:r>
          <a:r>
            <a:rPr lang="en-US" sz="1200" b="0" i="0" strike="noStrike">
              <a:solidFill>
                <a:srgbClr val="000000"/>
              </a:solidFill>
              <a:latin typeface="Angsana New"/>
              <a:cs typeface="Angsana New"/>
            </a:rPr>
            <a:t>Deposit</a:t>
          </a:r>
        </a:p>
      </cdr:txBody>
    </cdr:sp>
  </cdr:relSizeAnchor>
  <cdr:relSizeAnchor xmlns:cdr="http://schemas.openxmlformats.org/drawingml/2006/chartDrawing">
    <cdr:from>
      <cdr:x>0.35317</cdr:x>
      <cdr:y>0.01445</cdr:y>
    </cdr:from>
    <cdr:to>
      <cdr:x>0.35317</cdr:x>
      <cdr:y>0.01445</cdr:y>
    </cdr:to>
    <cdr:sp macro="" textlink="">
      <cdr:nvSpPr>
        <cdr:cNvPr id="16387" name="Text 3"/>
        <cdr:cNvSpPr txBox="1">
          <a:spLocks xmlns:a="http://schemas.openxmlformats.org/drawingml/2006/main" noChangeArrowheads="1"/>
        </cdr:cNvSpPr>
      </cdr:nvSpPr>
      <cdr:spPr bwMode="auto">
        <a:xfrm xmlns:a="http://schemas.openxmlformats.org/drawingml/2006/main">
          <a:off x="26219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0.42865</cdr:x>
      <cdr:y>0.68256</cdr:y>
    </cdr:from>
    <cdr:to>
      <cdr:x>0.42865</cdr:x>
      <cdr:y>0.68256</cdr:y>
    </cdr:to>
    <cdr:sp macro="" textlink="">
      <cdr:nvSpPr>
        <cdr:cNvPr id="16388" name="Text 4"/>
        <cdr:cNvSpPr txBox="1">
          <a:spLocks xmlns:a="http://schemas.openxmlformats.org/drawingml/2006/main" noChangeArrowheads="1"/>
        </cdr:cNvSpPr>
      </cdr:nvSpPr>
      <cdr:spPr bwMode="auto">
        <a:xfrm xmlns:a="http://schemas.openxmlformats.org/drawingml/2006/main">
          <a:off x="317557" y="225907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2 54 2</a:t>
          </a:r>
        </a:p>
      </cdr:txBody>
    </cdr:sp>
  </cdr:relSizeAnchor>
  <cdr:relSizeAnchor xmlns:cdr="http://schemas.openxmlformats.org/drawingml/2006/chartDrawing">
    <cdr:from>
      <cdr:x>0.58854</cdr:x>
      <cdr:y>0.68522</cdr:y>
    </cdr:from>
    <cdr:to>
      <cdr:x>0.58854</cdr:x>
      <cdr:y>0.68522</cdr:y>
    </cdr:to>
    <cdr:sp macro="" textlink="">
      <cdr:nvSpPr>
        <cdr:cNvPr id="16389" name="Text 5"/>
        <cdr:cNvSpPr txBox="1">
          <a:spLocks xmlns:a="http://schemas.openxmlformats.org/drawingml/2006/main" noChangeArrowheads="1"/>
        </cdr:cNvSpPr>
      </cdr:nvSpPr>
      <cdr:spPr bwMode="auto">
        <a:xfrm xmlns:a="http://schemas.openxmlformats.org/drawingml/2006/main">
          <a:off x="434822" y="226947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0.7382</cdr:x>
      <cdr:y>0.68354</cdr:y>
    </cdr:from>
    <cdr:to>
      <cdr:x>0.7382</cdr:x>
      <cdr:y>0.68354</cdr:y>
    </cdr:to>
    <cdr:sp macro="" textlink="">
      <cdr:nvSpPr>
        <cdr:cNvPr id="16390" name="Text 6"/>
        <cdr:cNvSpPr txBox="1">
          <a:spLocks xmlns:a="http://schemas.openxmlformats.org/drawingml/2006/main" noChangeArrowheads="1"/>
        </cdr:cNvSpPr>
      </cdr:nvSpPr>
      <cdr:spPr bwMode="auto">
        <a:xfrm xmlns:a="http://schemas.openxmlformats.org/drawingml/2006/main">
          <a:off x="544588" y="225667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0.57744</cdr:x>
      <cdr:y>0.38883</cdr:y>
    </cdr:from>
    <cdr:to>
      <cdr:x>0.57744</cdr:x>
      <cdr:y>0.38883</cdr:y>
    </cdr:to>
    <cdr:sp macro="" textlink="">
      <cdr:nvSpPr>
        <cdr:cNvPr id="16391" name="Text 9"/>
        <cdr:cNvSpPr txBox="1">
          <a:spLocks xmlns:a="http://schemas.openxmlformats.org/drawingml/2006/main" noChangeArrowheads="1"/>
        </cdr:cNvSpPr>
      </cdr:nvSpPr>
      <cdr:spPr bwMode="auto">
        <a:xfrm xmlns:a="http://schemas.openxmlformats.org/drawingml/2006/main">
          <a:off x="426685" y="129015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สินเชื่อ </a:t>
          </a:r>
          <a:r>
            <a:rPr lang="en-US" sz="1200" b="0" i="0" strike="noStrike">
              <a:solidFill>
                <a:srgbClr val="000000"/>
              </a:solidFill>
              <a:latin typeface="Angsana New"/>
              <a:cs typeface="Angsana New"/>
            </a:rPr>
            <a:t>Credit</a:t>
          </a:r>
        </a:p>
      </cdr:txBody>
    </cdr:sp>
  </cdr:relSizeAnchor>
  <cdr:relSizeAnchor xmlns:cdr="http://schemas.openxmlformats.org/drawingml/2006/chartDrawing">
    <cdr:from>
      <cdr:x>0.5509</cdr:x>
      <cdr:y>0.38325</cdr:y>
    </cdr:from>
    <cdr:to>
      <cdr:x>0.56678</cdr:x>
      <cdr:y>0.38591</cdr:y>
    </cdr:to>
    <cdr:sp macro="" textlink="">
      <cdr:nvSpPr>
        <cdr:cNvPr id="16392" name="Line 8"/>
        <cdr:cNvSpPr>
          <a:spLocks xmlns:a="http://schemas.openxmlformats.org/drawingml/2006/main" noChangeShapeType="1"/>
        </cdr:cNvSpPr>
      </cdr:nvSpPr>
      <cdr:spPr bwMode="auto">
        <a:xfrm xmlns:a="http://schemas.openxmlformats.org/drawingml/2006/main">
          <a:off x="407221" y="1273353"/>
          <a:ext cx="11646" cy="2400"/>
        </a:xfrm>
        <a:prstGeom xmlns:a="http://schemas.openxmlformats.org/drawingml/2006/main" prst="line">
          <a:avLst/>
        </a:prstGeom>
        <a:noFill xmlns:a="http://schemas.openxmlformats.org/drawingml/2006/main"/>
        <a:ln xmlns:a="http://schemas.openxmlformats.org/drawingml/2006/main" w="952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0.5509</cdr:x>
      <cdr:y>0.4046</cdr:y>
    </cdr:from>
    <cdr:to>
      <cdr:x>0.56591</cdr:x>
      <cdr:y>0.4046</cdr:y>
    </cdr:to>
    <cdr:sp macro="" textlink="">
      <cdr:nvSpPr>
        <cdr:cNvPr id="16393" name="Line 9"/>
        <cdr:cNvSpPr>
          <a:spLocks xmlns:a="http://schemas.openxmlformats.org/drawingml/2006/main" noChangeShapeType="1"/>
        </cdr:cNvSpPr>
      </cdr:nvSpPr>
      <cdr:spPr bwMode="auto">
        <a:xfrm xmlns:a="http://schemas.openxmlformats.org/drawingml/2006/main">
          <a:off x="407221" y="1338961"/>
          <a:ext cx="11008" cy="0"/>
        </a:xfrm>
        <a:prstGeom xmlns:a="http://schemas.openxmlformats.org/drawingml/2006/main" prst="line">
          <a:avLst/>
        </a:prstGeom>
        <a:noFill xmlns:a="http://schemas.openxmlformats.org/drawingml/2006/main"/>
        <a:ln xmlns:a="http://schemas.openxmlformats.org/drawingml/2006/main" w="1">
          <a:solidFill>
            <a:srgbClr val="660066"/>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0.46694</cdr:x>
      <cdr:y>0.01445</cdr:y>
    </cdr:from>
    <cdr:to>
      <cdr:x>0.46694</cdr:x>
      <cdr:y>0.01445</cdr:y>
    </cdr:to>
    <cdr:sp macro="" textlink="">
      <cdr:nvSpPr>
        <cdr:cNvPr id="16394" name="Text 12"/>
        <cdr:cNvSpPr txBox="1">
          <a:spLocks xmlns:a="http://schemas.openxmlformats.org/drawingml/2006/main" noChangeArrowheads="1"/>
        </cdr:cNvSpPr>
      </cdr:nvSpPr>
      <cdr:spPr bwMode="auto">
        <a:xfrm xmlns:a="http://schemas.openxmlformats.org/drawingml/2006/main">
          <a:off x="34563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สินเชื่อและเงินรับฝาก </a:t>
          </a:r>
          <a:r>
            <a:rPr lang="en-US" sz="1400" b="1" i="0" strike="noStrike">
              <a:solidFill>
                <a:srgbClr val="000000"/>
              </a:solidFill>
              <a:latin typeface="Angsana New"/>
              <a:cs typeface="Angsana New"/>
            </a:rPr>
            <a:t>Credit and Deposit</a:t>
          </a:r>
        </a:p>
      </cdr:txBody>
    </cdr:sp>
  </cdr:relSizeAnchor>
</c:userShapes>
</file>

<file path=xl/drawings/drawing17.xml><?xml version="1.0" encoding="utf-8"?>
<c:userShapes xmlns:c="http://schemas.openxmlformats.org/drawingml/2006/chart">
  <cdr:relSizeAnchor xmlns:cdr="http://schemas.openxmlformats.org/drawingml/2006/chartDrawing">
    <cdr:from>
      <cdr:x>0.61594</cdr:x>
      <cdr:y>0.01466</cdr:y>
    </cdr:from>
    <cdr:to>
      <cdr:x>0.61594</cdr:x>
      <cdr:y>0.01466</cdr:y>
    </cdr:to>
    <cdr:sp macro="" textlink="">
      <cdr:nvSpPr>
        <cdr:cNvPr id="17409" name="Text 1"/>
        <cdr:cNvSpPr txBox="1">
          <a:spLocks xmlns:a="http://schemas.openxmlformats.org/drawingml/2006/main" noChangeArrowheads="1"/>
        </cdr:cNvSpPr>
      </cdr:nvSpPr>
      <cdr:spPr bwMode="auto">
        <a:xfrm xmlns:a="http://schemas.openxmlformats.org/drawingml/2006/main">
          <a:off x="454924"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en-US" sz="1400" b="1" i="0" strike="noStrike">
              <a:solidFill>
                <a:srgbClr val="000000"/>
              </a:solidFill>
              <a:latin typeface="Angsana New"/>
              <a:cs typeface="Angsana New"/>
            </a:rPr>
            <a:t>Interest Rates</a:t>
          </a:r>
        </a:p>
      </cdr:txBody>
    </cdr:sp>
  </cdr:relSizeAnchor>
  <cdr:relSizeAnchor xmlns:cdr="http://schemas.openxmlformats.org/drawingml/2006/chartDrawing">
    <cdr:from>
      <cdr:x>0.44736</cdr:x>
      <cdr:y>0.33837</cdr:y>
    </cdr:from>
    <cdr:to>
      <cdr:x>0.44736</cdr:x>
      <cdr:y>0.33837</cdr:y>
    </cdr:to>
    <cdr:sp macro="" textlink="">
      <cdr:nvSpPr>
        <cdr:cNvPr id="17410" name="Text 4"/>
        <cdr:cNvSpPr txBox="1">
          <a:spLocks xmlns:a="http://schemas.openxmlformats.org/drawingml/2006/main" noChangeArrowheads="1"/>
        </cdr:cNvSpPr>
      </cdr:nvSpPr>
      <cdr:spPr bwMode="auto">
        <a:xfrm xmlns:a="http://schemas.openxmlformats.org/drawingml/2006/main">
          <a:off x="331278" y="108412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อัตรายูโรดอลลาร์ 1 เดือน (</a:t>
          </a:r>
          <a:r>
            <a:rPr lang="en-US" sz="1200" b="0" i="0" strike="noStrike">
              <a:solidFill>
                <a:srgbClr val="000000"/>
              </a:solidFill>
              <a:latin typeface="Angsana New"/>
              <a:cs typeface="Angsana New"/>
            </a:rPr>
            <a:t>Euro 1 month)</a:t>
          </a:r>
        </a:p>
      </cdr:txBody>
    </cdr:sp>
  </cdr:relSizeAnchor>
  <cdr:relSizeAnchor xmlns:cdr="http://schemas.openxmlformats.org/drawingml/2006/chartDrawing">
    <cdr:from>
      <cdr:x>0.48608</cdr:x>
      <cdr:y>0.30805</cdr:y>
    </cdr:from>
    <cdr:to>
      <cdr:x>0.48608</cdr:x>
      <cdr:y>0.30805</cdr:y>
    </cdr:to>
    <cdr:sp macro="" textlink="">
      <cdr:nvSpPr>
        <cdr:cNvPr id="17411" name="Text 5"/>
        <cdr:cNvSpPr txBox="1">
          <a:spLocks xmlns:a="http://schemas.openxmlformats.org/drawingml/2006/main" noChangeArrowheads="1"/>
        </cdr:cNvSpPr>
      </cdr:nvSpPr>
      <cdr:spPr bwMode="auto">
        <a:xfrm xmlns:a="http://schemas.openxmlformats.org/drawingml/2006/main">
          <a:off x="359677" y="98796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อัตราดอกเบี้ยในตลาดซื้อคืน 3-7 วัน </a:t>
          </a:r>
        </a:p>
      </cdr:txBody>
    </cdr:sp>
  </cdr:relSizeAnchor>
  <cdr:relSizeAnchor xmlns:cdr="http://schemas.openxmlformats.org/drawingml/2006/chartDrawing">
    <cdr:from>
      <cdr:x>0.47999</cdr:x>
      <cdr:y>0.27794</cdr:y>
    </cdr:from>
    <cdr:to>
      <cdr:x>0.47999</cdr:x>
      <cdr:y>0.27794</cdr:y>
    </cdr:to>
    <cdr:sp macro="" textlink="">
      <cdr:nvSpPr>
        <cdr:cNvPr id="17412" name="Text 6"/>
        <cdr:cNvSpPr txBox="1">
          <a:spLocks xmlns:a="http://schemas.openxmlformats.org/drawingml/2006/main" noChangeArrowheads="1"/>
        </cdr:cNvSpPr>
      </cdr:nvSpPr>
      <cdr:spPr bwMode="auto">
        <a:xfrm xmlns:a="http://schemas.openxmlformats.org/drawingml/2006/main">
          <a:off x="355209" y="88707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อัตราดอกเบี้ยกู้ยืมระหว่างธนาคารในประเทศ (</a:t>
          </a:r>
          <a:r>
            <a:rPr lang="en-US" sz="1200" b="0" i="0" strike="noStrike">
              <a:solidFill>
                <a:srgbClr val="000000"/>
              </a:solidFill>
              <a:latin typeface="Angsana New"/>
              <a:cs typeface="Angsana New"/>
            </a:rPr>
            <a:t>Inter-bank rate)</a:t>
          </a:r>
        </a:p>
      </cdr:txBody>
    </cdr:sp>
  </cdr:relSizeAnchor>
  <cdr:relSizeAnchor xmlns:cdr="http://schemas.openxmlformats.org/drawingml/2006/chartDrawing">
    <cdr:from>
      <cdr:x>0.43409</cdr:x>
      <cdr:y>0.29662</cdr:y>
    </cdr:from>
    <cdr:to>
      <cdr:x>0.46737</cdr:x>
      <cdr:y>0.29662</cdr:y>
    </cdr:to>
    <cdr:sp macro="" textlink="">
      <cdr:nvSpPr>
        <cdr:cNvPr id="17413" name="Line 5"/>
        <cdr:cNvSpPr>
          <a:spLocks xmlns:a="http://schemas.openxmlformats.org/drawingml/2006/main" noChangeShapeType="1"/>
        </cdr:cNvSpPr>
      </cdr:nvSpPr>
      <cdr:spPr bwMode="auto">
        <a:xfrm xmlns:a="http://schemas.openxmlformats.org/drawingml/2006/main" flipV="1">
          <a:off x="321546" y="948553"/>
          <a:ext cx="24410" cy="0"/>
        </a:xfrm>
        <a:prstGeom xmlns:a="http://schemas.openxmlformats.org/drawingml/2006/main" prst="line">
          <a:avLst/>
        </a:prstGeom>
        <a:noFill xmlns:a="http://schemas.openxmlformats.org/drawingml/2006/main"/>
        <a:ln xmlns:a="http://schemas.openxmlformats.org/drawingml/2006/main" w="952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0.43409</cdr:x>
      <cdr:y>0.35415</cdr:y>
    </cdr:from>
    <cdr:to>
      <cdr:x>0.46737</cdr:x>
      <cdr:y>0.35415</cdr:y>
    </cdr:to>
    <cdr:sp macro="" textlink="">
      <cdr:nvSpPr>
        <cdr:cNvPr id="17414" name="Line 6"/>
        <cdr:cNvSpPr>
          <a:spLocks xmlns:a="http://schemas.openxmlformats.org/drawingml/2006/main" noChangeShapeType="1"/>
        </cdr:cNvSpPr>
      </cdr:nvSpPr>
      <cdr:spPr bwMode="auto">
        <a:xfrm xmlns:a="http://schemas.openxmlformats.org/drawingml/2006/main" flipV="1">
          <a:off x="321546" y="1143237"/>
          <a:ext cx="24410" cy="0"/>
        </a:xfrm>
        <a:prstGeom xmlns:a="http://schemas.openxmlformats.org/drawingml/2006/main" prst="line">
          <a:avLst/>
        </a:prstGeom>
        <a:noFill xmlns:a="http://schemas.openxmlformats.org/drawingml/2006/main"/>
        <a:ln xmlns:a="http://schemas.openxmlformats.org/drawingml/2006/main" w="24765">
          <a:solidFill>
            <a:srgbClr val="00FF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0.43409</cdr:x>
      <cdr:y>0.32698</cdr:y>
    </cdr:from>
    <cdr:to>
      <cdr:x>0.46585</cdr:x>
      <cdr:y>0.32698</cdr:y>
    </cdr:to>
    <cdr:sp macro="" textlink="">
      <cdr:nvSpPr>
        <cdr:cNvPr id="17415" name="Line 7"/>
        <cdr:cNvSpPr>
          <a:spLocks xmlns:a="http://schemas.openxmlformats.org/drawingml/2006/main" noChangeShapeType="1"/>
        </cdr:cNvSpPr>
      </cdr:nvSpPr>
      <cdr:spPr bwMode="auto">
        <a:xfrm xmlns:a="http://schemas.openxmlformats.org/drawingml/2006/main">
          <a:off x="321546" y="1051806"/>
          <a:ext cx="23293" cy="0"/>
        </a:xfrm>
        <a:prstGeom xmlns:a="http://schemas.openxmlformats.org/drawingml/2006/main" prst="line">
          <a:avLst/>
        </a:prstGeom>
        <a:noFill xmlns:a="http://schemas.openxmlformats.org/drawingml/2006/main"/>
        <a:ln xmlns:a="http://schemas.openxmlformats.org/drawingml/2006/main" w="9525">
          <a:solidFill>
            <a:srgbClr val="0000FF"/>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0.38775</cdr:x>
      <cdr:y>0.66356</cdr:y>
    </cdr:from>
    <cdr:to>
      <cdr:x>0.38775</cdr:x>
      <cdr:y>0.66356</cdr:y>
    </cdr:to>
    <cdr:sp macro="" textlink="">
      <cdr:nvSpPr>
        <cdr:cNvPr id="17416" name="Text 11"/>
        <cdr:cNvSpPr txBox="1">
          <a:spLocks xmlns:a="http://schemas.openxmlformats.org/drawingml/2006/main" noChangeArrowheads="1"/>
        </cdr:cNvSpPr>
      </cdr:nvSpPr>
      <cdr:spPr bwMode="auto">
        <a:xfrm xmlns:a="http://schemas.openxmlformats.org/drawingml/2006/main">
          <a:off x="287563" y="21600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2 5 4 2</a:t>
          </a:r>
        </a:p>
      </cdr:txBody>
    </cdr:sp>
  </cdr:relSizeAnchor>
  <cdr:relSizeAnchor xmlns:cdr="http://schemas.openxmlformats.org/drawingml/2006/chartDrawing">
    <cdr:from>
      <cdr:x>0.55417</cdr:x>
      <cdr:y>0.66622</cdr:y>
    </cdr:from>
    <cdr:to>
      <cdr:x>0.55417</cdr:x>
      <cdr:y>0.66622</cdr:y>
    </cdr:to>
    <cdr:sp macro="" textlink="">
      <cdr:nvSpPr>
        <cdr:cNvPr id="17417" name="Text 12"/>
        <cdr:cNvSpPr txBox="1">
          <a:spLocks xmlns:a="http://schemas.openxmlformats.org/drawingml/2006/main" noChangeArrowheads="1"/>
        </cdr:cNvSpPr>
      </cdr:nvSpPr>
      <cdr:spPr bwMode="auto">
        <a:xfrm xmlns:a="http://schemas.openxmlformats.org/drawingml/2006/main">
          <a:off x="409614" y="216867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0.70078</cdr:x>
      <cdr:y>0.66622</cdr:y>
    </cdr:from>
    <cdr:to>
      <cdr:x>0.70078</cdr:x>
      <cdr:y>0.66622</cdr:y>
    </cdr:to>
    <cdr:sp macro="" textlink="">
      <cdr:nvSpPr>
        <cdr:cNvPr id="17418" name="Text 13"/>
        <cdr:cNvSpPr txBox="1">
          <a:spLocks xmlns:a="http://schemas.openxmlformats.org/drawingml/2006/main" noChangeArrowheads="1"/>
        </cdr:cNvSpPr>
      </cdr:nvSpPr>
      <cdr:spPr bwMode="auto">
        <a:xfrm xmlns:a="http://schemas.openxmlformats.org/drawingml/2006/main">
          <a:off x="517146" y="216867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0.55417</cdr:x>
      <cdr:y>0.24713</cdr:y>
    </cdr:from>
    <cdr:to>
      <cdr:x>0.55417</cdr:x>
      <cdr:y>0.25344</cdr:y>
    </cdr:to>
    <cdr:sp macro="" textlink="">
      <cdr:nvSpPr>
        <cdr:cNvPr id="17419" name="Line 11"/>
        <cdr:cNvSpPr>
          <a:spLocks xmlns:a="http://schemas.openxmlformats.org/drawingml/2006/main" noChangeShapeType="1"/>
        </cdr:cNvSpPr>
      </cdr:nvSpPr>
      <cdr:spPr bwMode="auto">
        <a:xfrm xmlns:a="http://schemas.openxmlformats.org/drawingml/2006/main" flipH="1">
          <a:off x="409614" y="784608"/>
          <a:ext cx="0" cy="21282"/>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0.27703</cdr:x>
      <cdr:y>0.0149</cdr:y>
    </cdr:from>
    <cdr:to>
      <cdr:x>0.27703</cdr:x>
      <cdr:y>0.0149</cdr:y>
    </cdr:to>
    <cdr:sp macro="" textlink="">
      <cdr:nvSpPr>
        <cdr:cNvPr id="17420" name="Text 15"/>
        <cdr:cNvSpPr txBox="1">
          <a:spLocks xmlns:a="http://schemas.openxmlformats.org/drawingml/2006/main" noChangeArrowheads="1"/>
        </cdr:cNvSpPr>
      </cdr:nvSpPr>
      <cdr:spPr bwMode="auto">
        <a:xfrm xmlns:a="http://schemas.openxmlformats.org/drawingml/2006/main">
          <a:off x="20635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0.48564</cdr:x>
      <cdr:y>0.0149</cdr:y>
    </cdr:from>
    <cdr:to>
      <cdr:x>0.48564</cdr:x>
      <cdr:y>0.0149</cdr:y>
    </cdr:to>
    <cdr:sp macro="" textlink="">
      <cdr:nvSpPr>
        <cdr:cNvPr id="17421" name="Text 16"/>
        <cdr:cNvSpPr txBox="1">
          <a:spLocks xmlns:a="http://schemas.openxmlformats.org/drawingml/2006/main" noChangeArrowheads="1"/>
        </cdr:cNvSpPr>
      </cdr:nvSpPr>
      <cdr:spPr bwMode="auto">
        <a:xfrm xmlns:a="http://schemas.openxmlformats.org/drawingml/2006/main">
          <a:off x="359358"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0" anchor="t"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อัตราดอกเบี้ย</a:t>
          </a:r>
        </a:p>
      </cdr:txBody>
    </cdr:sp>
  </cdr:relSizeAnchor>
  <cdr:relSizeAnchor xmlns:cdr="http://schemas.openxmlformats.org/drawingml/2006/chartDrawing">
    <cdr:from>
      <cdr:x>0.65597</cdr:x>
      <cdr:y>0.30633</cdr:y>
    </cdr:from>
    <cdr:to>
      <cdr:x>0.65597</cdr:x>
      <cdr:y>0.30633</cdr:y>
    </cdr:to>
    <cdr:sp macro="" textlink="">
      <cdr:nvSpPr>
        <cdr:cNvPr id="17422" name="Text 17"/>
        <cdr:cNvSpPr txBox="1">
          <a:spLocks xmlns:a="http://schemas.openxmlformats.org/drawingml/2006/main" noChangeArrowheads="1"/>
        </cdr:cNvSpPr>
      </cdr:nvSpPr>
      <cdr:spPr bwMode="auto">
        <a:xfrm xmlns:a="http://schemas.openxmlformats.org/drawingml/2006/main">
          <a:off x="484280" y="98165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 Bond reperchase 3-7 days)</a:t>
          </a:r>
          <a:endParaRPr lang="en-US" sz="1200" b="0" i="0" strike="noStrike">
            <a:solidFill>
              <a:srgbClr val="000000"/>
            </a:solidFill>
            <a:latin typeface="AngsanaUPC"/>
            <a:cs typeface="AngsanaUPC"/>
          </a:endParaRPr>
        </a:p>
        <a:p xmlns:a="http://schemas.openxmlformats.org/drawingml/2006/main">
          <a:pPr algn="l" rtl="0">
            <a:defRPr sz="1000"/>
          </a:pPr>
          <a:r>
            <a:rPr lang="en-US" sz="1200" b="0" i="0" strike="noStrike">
              <a:solidFill>
                <a:srgbClr val="000000"/>
              </a:solidFill>
              <a:latin typeface="AngsanaUPC"/>
              <a:cs typeface="AngsanaUPC"/>
            </a:rPr>
            <a:t>Bond reperchase 3-7 days)</a:t>
          </a:r>
        </a:p>
      </cdr:txBody>
    </cdr:sp>
  </cdr:relSizeAnchor>
</c:userShapes>
</file>

<file path=xl/drawings/drawing18.xml><?xml version="1.0" encoding="utf-8"?>
<c:userShapes xmlns:c="http://schemas.openxmlformats.org/drawingml/2006/chart">
  <cdr:relSizeAnchor xmlns:cdr="http://schemas.openxmlformats.org/drawingml/2006/chartDrawing">
    <cdr:from>
      <cdr:x>0.46063</cdr:x>
      <cdr:y>0.33494</cdr:y>
    </cdr:from>
    <cdr:to>
      <cdr:x>0.46063</cdr:x>
      <cdr:y>0.33494</cdr:y>
    </cdr:to>
    <cdr:sp macro="" textlink="">
      <cdr:nvSpPr>
        <cdr:cNvPr id="18433" name="Text 1"/>
        <cdr:cNvSpPr txBox="1">
          <a:spLocks xmlns:a="http://schemas.openxmlformats.org/drawingml/2006/main" noChangeArrowheads="1"/>
        </cdr:cNvSpPr>
      </cdr:nvSpPr>
      <cdr:spPr bwMode="auto">
        <a:xfrm xmlns:a="http://schemas.openxmlformats.org/drawingml/2006/main">
          <a:off x="341010" y="105881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1" i="0" strike="noStrike">
              <a:solidFill>
                <a:srgbClr val="000000"/>
              </a:solidFill>
              <a:latin typeface="Angsana New"/>
              <a:cs typeface="Angsana New"/>
            </a:rPr>
            <a:t>อัตราเพิ่มจากระยะเดียวกันปีก่อน (%/\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0.31183</cdr:x>
      <cdr:y>0.01544</cdr:y>
    </cdr:from>
    <cdr:to>
      <cdr:x>0.31183</cdr:x>
      <cdr:y>0.01544</cdr:y>
    </cdr:to>
    <cdr:sp macro="" textlink="">
      <cdr:nvSpPr>
        <cdr:cNvPr id="18434" name="Text 2"/>
        <cdr:cNvSpPr txBox="1">
          <a:spLocks xmlns:a="http://schemas.openxmlformats.org/drawingml/2006/main" noChangeArrowheads="1"/>
        </cdr:cNvSpPr>
      </cdr:nvSpPr>
      <cdr:spPr bwMode="auto">
        <a:xfrm xmlns:a="http://schemas.openxmlformats.org/drawingml/2006/main">
          <a:off x="231882"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0.49695</cdr:x>
      <cdr:y>0.62778</cdr:y>
    </cdr:from>
    <cdr:to>
      <cdr:x>0.49695</cdr:x>
      <cdr:y>0.62778</cdr:y>
    </cdr:to>
    <cdr:sp macro="" textlink="">
      <cdr:nvSpPr>
        <cdr:cNvPr id="18435" name="Text 3"/>
        <cdr:cNvSpPr txBox="1">
          <a:spLocks xmlns:a="http://schemas.openxmlformats.org/drawingml/2006/main" noChangeArrowheads="1"/>
        </cdr:cNvSpPr>
      </cdr:nvSpPr>
      <cdr:spPr bwMode="auto">
        <a:xfrm xmlns:a="http://schemas.openxmlformats.org/drawingml/2006/main">
          <a:off x="367654" y="198175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2 5 4 2</a:t>
          </a:r>
        </a:p>
      </cdr:txBody>
    </cdr:sp>
  </cdr:relSizeAnchor>
  <cdr:relSizeAnchor xmlns:cdr="http://schemas.openxmlformats.org/drawingml/2006/chartDrawing">
    <cdr:from>
      <cdr:x>0.63661</cdr:x>
      <cdr:y>0.6377</cdr:y>
    </cdr:from>
    <cdr:to>
      <cdr:x>0.63661</cdr:x>
      <cdr:y>0.6377</cdr:y>
    </cdr:to>
    <cdr:sp macro="" textlink="">
      <cdr:nvSpPr>
        <cdr:cNvPr id="18436" name="Text 4"/>
        <cdr:cNvSpPr txBox="1">
          <a:spLocks xmlns:a="http://schemas.openxmlformats.org/drawingml/2006/main" noChangeArrowheads="1"/>
        </cdr:cNvSpPr>
      </cdr:nvSpPr>
      <cdr:spPr bwMode="auto">
        <a:xfrm xmlns:a="http://schemas.openxmlformats.org/drawingml/2006/main">
          <a:off x="470081" y="200985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0.79019</cdr:x>
      <cdr:y>0.6377</cdr:y>
    </cdr:from>
    <cdr:to>
      <cdr:x>0.79019</cdr:x>
      <cdr:y>0.6377</cdr:y>
    </cdr:to>
    <cdr:sp macro="" textlink="">
      <cdr:nvSpPr>
        <cdr:cNvPr id="18437" name="Text 5"/>
        <cdr:cNvSpPr txBox="1">
          <a:spLocks xmlns:a="http://schemas.openxmlformats.org/drawingml/2006/main" noChangeArrowheads="1"/>
        </cdr:cNvSpPr>
      </cdr:nvSpPr>
      <cdr:spPr bwMode="auto">
        <a:xfrm xmlns:a="http://schemas.openxmlformats.org/drawingml/2006/main">
          <a:off x="582719" y="200985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0.7841</cdr:x>
      <cdr:y>0.41516</cdr:y>
    </cdr:from>
    <cdr:to>
      <cdr:x>0.7841</cdr:x>
      <cdr:y>0.41516</cdr:y>
    </cdr:to>
    <cdr:sp macro="" textlink="">
      <cdr:nvSpPr>
        <cdr:cNvPr id="18438" name="Text 8"/>
        <cdr:cNvSpPr txBox="1">
          <a:spLocks xmlns:a="http://schemas.openxmlformats.org/drawingml/2006/main" noChangeArrowheads="1"/>
        </cdr:cNvSpPr>
      </cdr:nvSpPr>
      <cdr:spPr bwMode="auto">
        <a:xfrm xmlns:a="http://schemas.openxmlformats.org/drawingml/2006/main">
          <a:off x="578252" y="130417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2</a:t>
          </a:r>
        </a:p>
      </cdr:txBody>
    </cdr:sp>
  </cdr:relSizeAnchor>
  <cdr:relSizeAnchor xmlns:cdr="http://schemas.openxmlformats.org/drawingml/2006/chartDrawing">
    <cdr:from>
      <cdr:x>0.76604</cdr:x>
      <cdr:y>0.43068</cdr:y>
    </cdr:from>
    <cdr:to>
      <cdr:x>0.79019</cdr:x>
      <cdr:y>0.43068</cdr:y>
    </cdr:to>
    <cdr:sp macro="" textlink="">
      <cdr:nvSpPr>
        <cdr:cNvPr id="18439" name="Line 7"/>
        <cdr:cNvSpPr>
          <a:spLocks xmlns:a="http://schemas.openxmlformats.org/drawingml/2006/main" noChangeShapeType="1"/>
        </cdr:cNvSpPr>
      </cdr:nvSpPr>
      <cdr:spPr bwMode="auto">
        <a:xfrm xmlns:a="http://schemas.openxmlformats.org/drawingml/2006/main">
          <a:off x="565010" y="1354306"/>
          <a:ext cx="17709" cy="0"/>
        </a:xfrm>
        <a:prstGeom xmlns:a="http://schemas.openxmlformats.org/drawingml/2006/main" prst="line">
          <a:avLst/>
        </a:prstGeom>
        <a:noFill xmlns:a="http://schemas.openxmlformats.org/drawingml/2006/main"/>
        <a:ln xmlns:a="http://schemas.openxmlformats.org/drawingml/2006/main" w="1714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0.76648</cdr:x>
      <cdr:y>0.39479</cdr:y>
    </cdr:from>
    <cdr:to>
      <cdr:x>0.79019</cdr:x>
      <cdr:y>0.39479</cdr:y>
    </cdr:to>
    <cdr:sp macro="" textlink="">
      <cdr:nvSpPr>
        <cdr:cNvPr id="18440" name="Line 8"/>
        <cdr:cNvSpPr>
          <a:spLocks xmlns:a="http://schemas.openxmlformats.org/drawingml/2006/main" noChangeShapeType="1"/>
        </cdr:cNvSpPr>
      </cdr:nvSpPr>
      <cdr:spPr bwMode="auto">
        <a:xfrm xmlns:a="http://schemas.openxmlformats.org/drawingml/2006/main" flipV="1">
          <a:off x="565329" y="1247959"/>
          <a:ext cx="17390" cy="0"/>
        </a:xfrm>
        <a:prstGeom xmlns:a="http://schemas.openxmlformats.org/drawingml/2006/main" prst="line">
          <a:avLst/>
        </a:prstGeom>
        <a:noFill xmlns:a="http://schemas.openxmlformats.org/drawingml/2006/main"/>
        <a:ln xmlns:a="http://schemas.openxmlformats.org/drawingml/2006/main" w="1">
          <a:solidFill>
            <a:srgbClr val="000080"/>
          </a:solidFill>
          <a:prstDash val="lgDashDotDot"/>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0.79019</cdr:x>
      <cdr:y>0.38147</cdr:y>
    </cdr:from>
    <cdr:to>
      <cdr:x>0.79019</cdr:x>
      <cdr:y>0.38147</cdr:y>
    </cdr:to>
    <cdr:sp macro="" textlink="">
      <cdr:nvSpPr>
        <cdr:cNvPr id="18441" name="Text 11"/>
        <cdr:cNvSpPr txBox="1">
          <a:spLocks xmlns:a="http://schemas.openxmlformats.org/drawingml/2006/main" noChangeArrowheads="1"/>
        </cdr:cNvSpPr>
      </cdr:nvSpPr>
      <cdr:spPr bwMode="auto">
        <a:xfrm xmlns:a="http://schemas.openxmlformats.org/drawingml/2006/main">
          <a:off x="582719" y="120542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1</a:t>
          </a:r>
        </a:p>
      </cdr:txBody>
    </cdr:sp>
  </cdr:relSizeAnchor>
  <cdr:relSizeAnchor xmlns:cdr="http://schemas.openxmlformats.org/drawingml/2006/chartDrawing">
    <cdr:from>
      <cdr:x>0.868</cdr:x>
      <cdr:y>0.00217</cdr:y>
    </cdr:from>
    <cdr:to>
      <cdr:x>0.868</cdr:x>
      <cdr:y>0.00217</cdr:y>
    </cdr:to>
    <cdr:sp macro="" textlink="">
      <cdr:nvSpPr>
        <cdr:cNvPr id="18442" name="Text 12"/>
        <cdr:cNvSpPr txBox="1">
          <a:spLocks xmlns:a="http://schemas.openxmlformats.org/drawingml/2006/main" noChangeArrowheads="1"/>
        </cdr:cNvSpPr>
      </cdr:nvSpPr>
      <cdr:spPr bwMode="auto">
        <a:xfrm xmlns:a="http://schemas.openxmlformats.org/drawingml/2006/main">
          <a:off x="431471" y="-354143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ปริมาณเงิน </a:t>
          </a:r>
          <a:r>
            <a:rPr lang="en-US" sz="1400" b="1" i="0" strike="noStrike">
              <a:solidFill>
                <a:srgbClr val="000000"/>
              </a:solidFill>
              <a:latin typeface="Angsana New"/>
              <a:cs typeface="Angsana New"/>
            </a:rPr>
            <a:t>Money </a:t>
          </a:r>
          <a:r>
            <a:rPr lang="en-US" sz="1600" b="1" i="0" strike="noStrike">
              <a:solidFill>
                <a:srgbClr val="000000"/>
              </a:solidFill>
              <a:cs typeface="EucrosiaUPC"/>
            </a:rPr>
            <a:t>Supply</a:t>
          </a:r>
        </a:p>
      </cdr:txBody>
    </cdr:sp>
  </cdr:relSizeAnchor>
</c:userShapes>
</file>

<file path=xl/drawings/drawing19.xml><?xml version="1.0" encoding="utf-8"?>
<c:userShapes xmlns:c="http://schemas.openxmlformats.org/drawingml/2006/chart">
  <cdr:relSizeAnchor xmlns:cdr="http://schemas.openxmlformats.org/drawingml/2006/chartDrawing">
    <cdr:from>
      <cdr:x>0.18414</cdr:x>
      <cdr:y>0.23178</cdr:y>
    </cdr:from>
    <cdr:to>
      <cdr:x>0.18414</cdr:x>
      <cdr:y>0.23178</cdr:y>
    </cdr:to>
    <cdr:sp macro="" textlink="">
      <cdr:nvSpPr>
        <cdr:cNvPr id="19457" name="Text 1"/>
        <cdr:cNvSpPr txBox="1">
          <a:spLocks xmlns:a="http://schemas.openxmlformats.org/drawingml/2006/main" noChangeArrowheads="1"/>
        </cdr:cNvSpPr>
      </cdr:nvSpPr>
      <cdr:spPr bwMode="auto">
        <a:xfrm xmlns:a="http://schemas.openxmlformats.org/drawingml/2006/main">
          <a:off x="138230" y="7351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0.45671</cdr:x>
      <cdr:y>0.64676</cdr:y>
    </cdr:from>
    <cdr:to>
      <cdr:x>0.45671</cdr:x>
      <cdr:y>0.64676</cdr:y>
    </cdr:to>
    <cdr:sp macro="" textlink="">
      <cdr:nvSpPr>
        <cdr:cNvPr id="19458" name="Text 4"/>
        <cdr:cNvSpPr txBox="1">
          <a:spLocks xmlns:a="http://schemas.openxmlformats.org/drawingml/2006/main" noChangeArrowheads="1"/>
        </cdr:cNvSpPr>
      </cdr:nvSpPr>
      <cdr:spPr bwMode="auto">
        <a:xfrm xmlns:a="http://schemas.openxmlformats.org/drawingml/2006/main">
          <a:off x="338138" y="206216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2 5 4 2</a:t>
          </a:r>
        </a:p>
      </cdr:txBody>
    </cdr:sp>
  </cdr:relSizeAnchor>
  <cdr:relSizeAnchor xmlns:cdr="http://schemas.openxmlformats.org/drawingml/2006/chartDrawing">
    <cdr:from>
      <cdr:x>0.64074</cdr:x>
      <cdr:y>0.64676</cdr:y>
    </cdr:from>
    <cdr:to>
      <cdr:x>0.64074</cdr:x>
      <cdr:y>0.64676</cdr:y>
    </cdr:to>
    <cdr:sp macro="" textlink="">
      <cdr:nvSpPr>
        <cdr:cNvPr id="19459" name="Text 5"/>
        <cdr:cNvSpPr txBox="1">
          <a:spLocks xmlns:a="http://schemas.openxmlformats.org/drawingml/2006/main" noChangeArrowheads="1"/>
        </cdr:cNvSpPr>
      </cdr:nvSpPr>
      <cdr:spPr bwMode="auto">
        <a:xfrm xmlns:a="http://schemas.openxmlformats.org/drawingml/2006/main">
          <a:off x="473112" y="206216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0.78736</cdr:x>
      <cdr:y>0.64676</cdr:y>
    </cdr:from>
    <cdr:to>
      <cdr:x>0.78736</cdr:x>
      <cdr:y>0.64676</cdr:y>
    </cdr:to>
    <cdr:sp macro="" textlink="">
      <cdr:nvSpPr>
        <cdr:cNvPr id="19460" name="Text 6"/>
        <cdr:cNvSpPr txBox="1">
          <a:spLocks xmlns:a="http://schemas.openxmlformats.org/drawingml/2006/main" noChangeArrowheads="1"/>
        </cdr:cNvSpPr>
      </cdr:nvSpPr>
      <cdr:spPr bwMode="auto">
        <a:xfrm xmlns:a="http://schemas.openxmlformats.org/drawingml/2006/main">
          <a:off x="580645" y="206216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0.825</cdr:x>
      <cdr:y>0.00048</cdr:y>
    </cdr:from>
    <cdr:to>
      <cdr:x>0.825</cdr:x>
      <cdr:y>0.00048</cdr:y>
    </cdr:to>
    <cdr:sp macro="" textlink="">
      <cdr:nvSpPr>
        <cdr:cNvPr id="19461" name="Text 7"/>
        <cdr:cNvSpPr txBox="1">
          <a:spLocks xmlns:a="http://schemas.openxmlformats.org/drawingml/2006/main" noChangeArrowheads="1"/>
        </cdr:cNvSpPr>
      </cdr:nvSpPr>
      <cdr:spPr bwMode="auto">
        <a:xfrm xmlns:a="http://schemas.openxmlformats.org/drawingml/2006/main">
          <a:off x="379141" y="-655345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สัดส่วนสินเชื่อต่อเงินฝาก </a:t>
          </a:r>
          <a:r>
            <a:rPr lang="en-US" sz="1400" b="1" i="0" strike="noStrike">
              <a:solidFill>
                <a:srgbClr val="000000"/>
              </a:solidFill>
              <a:latin typeface="Angsana New"/>
              <a:cs typeface="Angsana New"/>
            </a:rPr>
            <a:t>Credit/Deposit Ratio</a:t>
          </a: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15</xdr:row>
      <xdr:rowOff>0</xdr:rowOff>
    </xdr:from>
    <xdr:to>
      <xdr:col>9</xdr:col>
      <xdr:colOff>3009264</xdr:colOff>
      <xdr:row>19</xdr:row>
      <xdr:rowOff>290852</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rot="20677647">
          <a:off x="4163786" y="4041321"/>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twoCellAnchor>
    <xdr:from>
      <xdr:col>1</xdr:col>
      <xdr:colOff>95249</xdr:colOff>
      <xdr:row>62</xdr:row>
      <xdr:rowOff>38916</xdr:rowOff>
    </xdr:from>
    <xdr:to>
      <xdr:col>9</xdr:col>
      <xdr:colOff>3092315</xdr:colOff>
      <xdr:row>67</xdr:row>
      <xdr:rowOff>168458</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rot="20677647">
          <a:off x="4259035" y="14205857"/>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twoCellAnchor>
    <xdr:from>
      <xdr:col>1</xdr:col>
      <xdr:colOff>395696</xdr:colOff>
      <xdr:row>104</xdr:row>
      <xdr:rowOff>78650</xdr:rowOff>
    </xdr:from>
    <xdr:to>
      <xdr:col>9</xdr:col>
      <xdr:colOff>3366235</xdr:colOff>
      <xdr:row>109</xdr:row>
      <xdr:rowOff>45586</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rot="20677647">
          <a:off x="4517572" y="25635858"/>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0.57497</cdr:x>
      <cdr:y>0.01466</cdr:y>
    </cdr:from>
    <cdr:to>
      <cdr:x>0.57497</cdr:x>
      <cdr:y>0.01466</cdr:y>
    </cdr:to>
    <cdr:sp macro="" textlink="">
      <cdr:nvSpPr>
        <cdr:cNvPr id="20481" name="Text 1"/>
        <cdr:cNvSpPr txBox="1">
          <a:spLocks xmlns:a="http://schemas.openxmlformats.org/drawingml/2006/main" noChangeArrowheads="1"/>
        </cdr:cNvSpPr>
      </cdr:nvSpPr>
      <cdr:spPr bwMode="auto">
        <a:xfrm xmlns:a="http://schemas.openxmlformats.org/drawingml/2006/main">
          <a:off x="2161159"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en-US" sz="1400" b="1" i="0" strike="noStrike">
              <a:solidFill>
                <a:srgbClr val="000000"/>
              </a:solidFill>
              <a:latin typeface="Angsana New"/>
              <a:cs typeface="Angsana New"/>
            </a:rPr>
            <a:t>Interest Rates</a:t>
          </a:r>
        </a:p>
      </cdr:txBody>
    </cdr:sp>
  </cdr:relSizeAnchor>
  <cdr:relSizeAnchor xmlns:cdr="http://schemas.openxmlformats.org/drawingml/2006/chartDrawing">
    <cdr:from>
      <cdr:x>0.15498</cdr:x>
      <cdr:y>0.22141</cdr:y>
    </cdr:from>
    <cdr:to>
      <cdr:x>0.15498</cdr:x>
      <cdr:y>0.22141</cdr:y>
    </cdr:to>
    <cdr:sp macro="" textlink="">
      <cdr:nvSpPr>
        <cdr:cNvPr id="20482" name="Text 4"/>
        <cdr:cNvSpPr txBox="1">
          <a:spLocks xmlns:a="http://schemas.openxmlformats.org/drawingml/2006/main" noChangeArrowheads="1"/>
        </cdr:cNvSpPr>
      </cdr:nvSpPr>
      <cdr:spPr bwMode="auto">
        <a:xfrm xmlns:a="http://schemas.openxmlformats.org/drawingml/2006/main">
          <a:off x="609317" y="71209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อัตรายูโรดอลลาร์ 1 เดือน (</a:t>
          </a:r>
          <a:r>
            <a:rPr lang="en-US" sz="1200" b="0" i="0" strike="noStrike">
              <a:solidFill>
                <a:srgbClr val="000000"/>
              </a:solidFill>
              <a:latin typeface="Angsana New"/>
              <a:cs typeface="Angsana New"/>
            </a:rPr>
            <a:t>Euro 1 month)</a:t>
          </a:r>
        </a:p>
      </cdr:txBody>
    </cdr:sp>
  </cdr:relSizeAnchor>
  <cdr:relSizeAnchor xmlns:cdr="http://schemas.openxmlformats.org/drawingml/2006/chartDrawing">
    <cdr:from>
      <cdr:x>0.23245</cdr:x>
      <cdr:y>0.15733</cdr:y>
    </cdr:from>
    <cdr:to>
      <cdr:x>0.23245</cdr:x>
      <cdr:y>0.15733</cdr:y>
    </cdr:to>
    <cdr:sp macro="" textlink="">
      <cdr:nvSpPr>
        <cdr:cNvPr id="20483" name="Text 5"/>
        <cdr:cNvSpPr txBox="1">
          <a:spLocks xmlns:a="http://schemas.openxmlformats.org/drawingml/2006/main" noChangeArrowheads="1"/>
        </cdr:cNvSpPr>
      </cdr:nvSpPr>
      <cdr:spPr bwMode="auto">
        <a:xfrm xmlns:a="http://schemas.openxmlformats.org/drawingml/2006/main">
          <a:off x="898582" y="5032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อัตราดอกเบี้ยในตลาดซื้อคืน 3-7 วัน </a:t>
          </a:r>
        </a:p>
      </cdr:txBody>
    </cdr:sp>
  </cdr:relSizeAnchor>
  <cdr:relSizeAnchor xmlns:cdr="http://schemas.openxmlformats.org/drawingml/2006/chartDrawing">
    <cdr:from>
      <cdr:x>0.20615</cdr:x>
      <cdr:y>0.08599</cdr:y>
    </cdr:from>
    <cdr:to>
      <cdr:x>0.20615</cdr:x>
      <cdr:y>0.08599</cdr:y>
    </cdr:to>
    <cdr:sp macro="" textlink="">
      <cdr:nvSpPr>
        <cdr:cNvPr id="20484" name="Text 6"/>
        <cdr:cNvSpPr txBox="1">
          <a:spLocks xmlns:a="http://schemas.openxmlformats.org/drawingml/2006/main" noChangeArrowheads="1"/>
        </cdr:cNvSpPr>
      </cdr:nvSpPr>
      <cdr:spPr bwMode="auto">
        <a:xfrm xmlns:a="http://schemas.openxmlformats.org/drawingml/2006/main">
          <a:off x="792155" y="2707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อัตราดอกเบี้ยกู้ยืมระหว่างธนาคารในประเทศ (</a:t>
          </a:r>
          <a:r>
            <a:rPr lang="en-US" sz="1200" b="0" i="0" strike="noStrike">
              <a:solidFill>
                <a:srgbClr val="000000"/>
              </a:solidFill>
              <a:latin typeface="Angsana New"/>
              <a:cs typeface="Angsana New"/>
            </a:rPr>
            <a:t>Inter-bank rate)</a:t>
          </a:r>
        </a:p>
      </cdr:txBody>
    </cdr:sp>
  </cdr:relSizeAnchor>
  <cdr:relSizeAnchor xmlns:cdr="http://schemas.openxmlformats.org/drawingml/2006/chartDrawing">
    <cdr:from>
      <cdr:x>0.11764</cdr:x>
      <cdr:y>0.20975</cdr:y>
    </cdr:from>
    <cdr:to>
      <cdr:x>0.20041</cdr:x>
      <cdr:y>0.20975</cdr:y>
    </cdr:to>
    <cdr:sp macro="" textlink="">
      <cdr:nvSpPr>
        <cdr:cNvPr id="20485" name="Line 5"/>
        <cdr:cNvSpPr>
          <a:spLocks xmlns:a="http://schemas.openxmlformats.org/drawingml/2006/main" noChangeShapeType="1"/>
        </cdr:cNvSpPr>
      </cdr:nvSpPr>
      <cdr:spPr bwMode="auto">
        <a:xfrm xmlns:a="http://schemas.openxmlformats.org/drawingml/2006/main" flipV="1">
          <a:off x="469711" y="666503"/>
          <a:ext cx="330491" cy="0"/>
        </a:xfrm>
        <a:prstGeom xmlns:a="http://schemas.openxmlformats.org/drawingml/2006/main" prst="line">
          <a:avLst/>
        </a:prstGeom>
        <a:noFill xmlns:a="http://schemas.openxmlformats.org/drawingml/2006/main"/>
        <a:ln xmlns:a="http://schemas.openxmlformats.org/drawingml/2006/main" w="12700">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0.11816</cdr:x>
      <cdr:y>0.28218</cdr:y>
    </cdr:from>
    <cdr:to>
      <cdr:x>0.2012</cdr:x>
      <cdr:y>0.28218</cdr:y>
    </cdr:to>
    <cdr:sp macro="" textlink="">
      <cdr:nvSpPr>
        <cdr:cNvPr id="20486" name="Line 6"/>
        <cdr:cNvSpPr>
          <a:spLocks xmlns:a="http://schemas.openxmlformats.org/drawingml/2006/main" noChangeShapeType="1"/>
        </cdr:cNvSpPr>
      </cdr:nvSpPr>
      <cdr:spPr bwMode="auto">
        <a:xfrm xmlns:a="http://schemas.openxmlformats.org/drawingml/2006/main" flipV="1">
          <a:off x="471794" y="896640"/>
          <a:ext cx="331569" cy="0"/>
        </a:xfrm>
        <a:prstGeom xmlns:a="http://schemas.openxmlformats.org/drawingml/2006/main" prst="line">
          <a:avLst/>
        </a:prstGeom>
        <a:noFill xmlns:a="http://schemas.openxmlformats.org/drawingml/2006/main"/>
        <a:ln xmlns:a="http://schemas.openxmlformats.org/drawingml/2006/main" w="24765">
          <a:solidFill>
            <a:srgbClr val="00FF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0.12867</cdr:x>
      <cdr:y>0.9026</cdr:y>
    </cdr:from>
    <cdr:to>
      <cdr:x>0.12867</cdr:x>
      <cdr:y>0.9026</cdr:y>
    </cdr:to>
    <cdr:sp macro="" textlink="">
      <cdr:nvSpPr>
        <cdr:cNvPr id="20488" name="Text 11"/>
        <cdr:cNvSpPr txBox="1">
          <a:spLocks xmlns:a="http://schemas.openxmlformats.org/drawingml/2006/main" noChangeArrowheads="1"/>
        </cdr:cNvSpPr>
      </cdr:nvSpPr>
      <cdr:spPr bwMode="auto">
        <a:xfrm xmlns:a="http://schemas.openxmlformats.org/drawingml/2006/main">
          <a:off x="512896" y="294662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0.4276</cdr:x>
      <cdr:y>0.89799</cdr:y>
    </cdr:from>
    <cdr:to>
      <cdr:x>0.4276</cdr:x>
      <cdr:y>0.89799</cdr:y>
    </cdr:to>
    <cdr:sp macro="" textlink="">
      <cdr:nvSpPr>
        <cdr:cNvPr id="20489" name="Text 12"/>
        <cdr:cNvSpPr txBox="1">
          <a:spLocks xmlns:a="http://schemas.openxmlformats.org/drawingml/2006/main" noChangeArrowheads="1"/>
        </cdr:cNvSpPr>
      </cdr:nvSpPr>
      <cdr:spPr bwMode="auto">
        <a:xfrm xmlns:a="http://schemas.openxmlformats.org/drawingml/2006/main">
          <a:off x="1612648" y="293558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0.75699</cdr:x>
      <cdr:y>0.9026</cdr:y>
    </cdr:from>
    <cdr:to>
      <cdr:x>0.75699</cdr:x>
      <cdr:y>0.9026</cdr:y>
    </cdr:to>
    <cdr:sp macro="" textlink="">
      <cdr:nvSpPr>
        <cdr:cNvPr id="20490" name="Text 13"/>
        <cdr:cNvSpPr txBox="1">
          <a:spLocks xmlns:a="http://schemas.openxmlformats.org/drawingml/2006/main" noChangeArrowheads="1"/>
        </cdr:cNvSpPr>
      </cdr:nvSpPr>
      <cdr:spPr bwMode="auto">
        <a:xfrm xmlns:a="http://schemas.openxmlformats.org/drawingml/2006/main">
          <a:off x="2836110" y="294662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0.39887</cdr:x>
      <cdr:y>0.04012</cdr:y>
    </cdr:from>
    <cdr:to>
      <cdr:x>0.39887</cdr:x>
      <cdr:y>0.04642</cdr:y>
    </cdr:to>
    <cdr:sp macro="" textlink="">
      <cdr:nvSpPr>
        <cdr:cNvPr id="20491" name="Line 11"/>
        <cdr:cNvSpPr>
          <a:spLocks xmlns:a="http://schemas.openxmlformats.org/drawingml/2006/main" noChangeShapeType="1"/>
        </cdr:cNvSpPr>
      </cdr:nvSpPr>
      <cdr:spPr bwMode="auto">
        <a:xfrm xmlns:a="http://schemas.openxmlformats.org/drawingml/2006/main" flipH="1">
          <a:off x="1503491" y="128831"/>
          <a:ext cx="0" cy="21281"/>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0.03321</cdr:x>
      <cdr:y>0.01466</cdr:y>
    </cdr:from>
    <cdr:to>
      <cdr:x>0.03321</cdr:x>
      <cdr:y>0.01466</cdr:y>
    </cdr:to>
    <cdr:sp macro="" textlink="">
      <cdr:nvSpPr>
        <cdr:cNvPr id="20492" name="Text 15"/>
        <cdr:cNvSpPr txBox="1">
          <a:spLocks xmlns:a="http://schemas.openxmlformats.org/drawingml/2006/main" noChangeArrowheads="1"/>
        </cdr:cNvSpPr>
      </cdr:nvSpPr>
      <cdr:spPr bwMode="auto">
        <a:xfrm xmlns:a="http://schemas.openxmlformats.org/drawingml/2006/main">
          <a:off x="13266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0.25267</cdr:x>
      <cdr:y>0.01466</cdr:y>
    </cdr:from>
    <cdr:to>
      <cdr:x>0.25267</cdr:x>
      <cdr:y>0.01466</cdr:y>
    </cdr:to>
    <cdr:sp macro="" textlink="">
      <cdr:nvSpPr>
        <cdr:cNvPr id="20493" name="Text 16"/>
        <cdr:cNvSpPr txBox="1">
          <a:spLocks xmlns:a="http://schemas.openxmlformats.org/drawingml/2006/main" noChangeArrowheads="1"/>
        </cdr:cNvSpPr>
      </cdr:nvSpPr>
      <cdr:spPr bwMode="auto">
        <a:xfrm xmlns:a="http://schemas.openxmlformats.org/drawingml/2006/main">
          <a:off x="971353"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0" anchor="t"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อัตราดอกเบี้ย</a:t>
          </a:r>
        </a:p>
      </cdr:txBody>
    </cdr:sp>
  </cdr:relSizeAnchor>
  <cdr:relSizeAnchor xmlns:cdr="http://schemas.openxmlformats.org/drawingml/2006/chartDrawing">
    <cdr:from>
      <cdr:x>0.642</cdr:x>
      <cdr:y>0.15733</cdr:y>
    </cdr:from>
    <cdr:to>
      <cdr:x>0.642</cdr:x>
      <cdr:y>0.15733</cdr:y>
    </cdr:to>
    <cdr:sp macro="" textlink="">
      <cdr:nvSpPr>
        <cdr:cNvPr id="20494" name="Text 17"/>
        <cdr:cNvSpPr txBox="1">
          <a:spLocks xmlns:a="http://schemas.openxmlformats.org/drawingml/2006/main" noChangeArrowheads="1"/>
        </cdr:cNvSpPr>
      </cdr:nvSpPr>
      <cdr:spPr bwMode="auto">
        <a:xfrm xmlns:a="http://schemas.openxmlformats.org/drawingml/2006/main">
          <a:off x="2404032" y="5032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 Bond reperchase 3-7 days)</a:t>
          </a:r>
          <a:endParaRPr lang="en-US" sz="1200" b="0" i="0" strike="noStrike">
            <a:solidFill>
              <a:srgbClr val="000000"/>
            </a:solidFill>
            <a:latin typeface="AngsanaUPC"/>
            <a:cs typeface="AngsanaUPC"/>
          </a:endParaRPr>
        </a:p>
        <a:p xmlns:a="http://schemas.openxmlformats.org/drawingml/2006/main">
          <a:pPr algn="l" rtl="0">
            <a:defRPr sz="1000"/>
          </a:pPr>
          <a:r>
            <a:rPr lang="en-US" sz="1200" b="0" i="0" strike="noStrike">
              <a:solidFill>
                <a:srgbClr val="000000"/>
              </a:solidFill>
              <a:latin typeface="AngsanaUPC"/>
              <a:cs typeface="AngsanaUPC"/>
            </a:rPr>
            <a:t>Bond reperchase 3-7 days)</a:t>
          </a:r>
        </a:p>
      </cdr:txBody>
    </cdr:sp>
  </cdr:relSizeAnchor>
  <cdr:relSizeAnchor xmlns:cdr="http://schemas.openxmlformats.org/drawingml/2006/chartDrawing">
    <cdr:from>
      <cdr:x>0.68606</cdr:x>
      <cdr:y>0.06892</cdr:y>
    </cdr:from>
    <cdr:to>
      <cdr:x>0.68704</cdr:x>
      <cdr:y>0.91001</cdr:y>
    </cdr:to>
    <cdr:sp macro="" textlink="">
      <cdr:nvSpPr>
        <cdr:cNvPr id="20495" name="Line 15"/>
        <cdr:cNvSpPr>
          <a:spLocks xmlns:a="http://schemas.openxmlformats.org/drawingml/2006/main" noChangeShapeType="1"/>
        </cdr:cNvSpPr>
      </cdr:nvSpPr>
      <cdr:spPr bwMode="auto">
        <a:xfrm xmlns:a="http://schemas.openxmlformats.org/drawingml/2006/main" flipV="1">
          <a:off x="2739349" y="218996"/>
          <a:ext cx="3913" cy="2672597"/>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0.38821</cdr:x>
      <cdr:y>0.07939</cdr:y>
    </cdr:from>
    <cdr:to>
      <cdr:x>0.38984</cdr:x>
      <cdr:y>0.90983</cdr:y>
    </cdr:to>
    <cdr:sp macro="" textlink="">
      <cdr:nvSpPr>
        <cdr:cNvPr id="20496" name="Line 16"/>
        <cdr:cNvSpPr>
          <a:spLocks xmlns:a="http://schemas.openxmlformats.org/drawingml/2006/main" noChangeShapeType="1"/>
        </cdr:cNvSpPr>
      </cdr:nvSpPr>
      <cdr:spPr bwMode="auto">
        <a:xfrm xmlns:a="http://schemas.openxmlformats.org/drawingml/2006/main" flipH="1" flipV="1">
          <a:off x="1550057" y="252265"/>
          <a:ext cx="6508" cy="2638756"/>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0.13866</cdr:x>
      <cdr:y>0.84849</cdr:y>
    </cdr:from>
    <cdr:to>
      <cdr:x>0.13866</cdr:x>
      <cdr:y>0.84849</cdr:y>
    </cdr:to>
    <cdr:sp macro="" textlink="">
      <cdr:nvSpPr>
        <cdr:cNvPr id="20497" name="Text 19"/>
        <cdr:cNvSpPr txBox="1">
          <a:spLocks xmlns:a="http://schemas.openxmlformats.org/drawingml/2006/main" noChangeArrowheads="1"/>
        </cdr:cNvSpPr>
      </cdr:nvSpPr>
      <cdr:spPr bwMode="auto">
        <a:xfrm xmlns:a="http://schemas.openxmlformats.org/drawingml/2006/main">
          <a:off x="545643" y="277006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0.4276</cdr:x>
      <cdr:y>0.85018</cdr:y>
    </cdr:from>
    <cdr:to>
      <cdr:x>0.4276</cdr:x>
      <cdr:y>0.85018</cdr:y>
    </cdr:to>
    <cdr:sp macro="" textlink="">
      <cdr:nvSpPr>
        <cdr:cNvPr id="20498" name="Text 20"/>
        <cdr:cNvSpPr txBox="1">
          <a:spLocks xmlns:a="http://schemas.openxmlformats.org/drawingml/2006/main" noChangeArrowheads="1"/>
        </cdr:cNvSpPr>
      </cdr:nvSpPr>
      <cdr:spPr bwMode="auto">
        <a:xfrm xmlns:a="http://schemas.openxmlformats.org/drawingml/2006/main">
          <a:off x="1612648" y="27779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0.77136</cdr:x>
      <cdr:y>0.85018</cdr:y>
    </cdr:from>
    <cdr:to>
      <cdr:x>0.77136</cdr:x>
      <cdr:y>0.85018</cdr:y>
    </cdr:to>
    <cdr:sp macro="" textlink="">
      <cdr:nvSpPr>
        <cdr:cNvPr id="20499" name="Text 21"/>
        <cdr:cNvSpPr txBox="1">
          <a:spLocks xmlns:a="http://schemas.openxmlformats.org/drawingml/2006/main" noChangeArrowheads="1"/>
        </cdr:cNvSpPr>
      </cdr:nvSpPr>
      <cdr:spPr bwMode="auto">
        <a:xfrm xmlns:a="http://schemas.openxmlformats.org/drawingml/2006/main">
          <a:off x="2888869" y="27779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userShapes>
</file>

<file path=xl/drawings/drawing21.xml><?xml version="1.0" encoding="utf-8"?>
<c:userShapes xmlns:c="http://schemas.openxmlformats.org/drawingml/2006/chart">
  <cdr:relSizeAnchor xmlns:cdr="http://schemas.openxmlformats.org/drawingml/2006/chartDrawing">
    <cdr:from>
      <cdr:x>0.12599</cdr:x>
      <cdr:y>0.09058</cdr:y>
    </cdr:from>
    <cdr:to>
      <cdr:x>0.12599</cdr:x>
      <cdr:y>0.09058</cdr:y>
    </cdr:to>
    <cdr:sp macro="" textlink="">
      <cdr:nvSpPr>
        <cdr:cNvPr id="21505" name="Text 1"/>
        <cdr:cNvSpPr txBox="1">
          <a:spLocks xmlns:a="http://schemas.openxmlformats.org/drawingml/2006/main" noChangeArrowheads="1"/>
        </cdr:cNvSpPr>
      </cdr:nvSpPr>
      <cdr:spPr bwMode="auto">
        <a:xfrm xmlns:a="http://schemas.openxmlformats.org/drawingml/2006/main">
          <a:off x="562645" y="2756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1" i="0" strike="noStrike">
              <a:solidFill>
                <a:srgbClr val="000000"/>
              </a:solidFill>
              <a:latin typeface="Angsana New"/>
              <a:cs typeface="Angsana New"/>
            </a:rPr>
            <a:t>อัตราเพิ่มจากระยะเดียวกันปีก่อน (%/\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0.06201</cdr:x>
      <cdr:y>0.0152</cdr:y>
    </cdr:from>
    <cdr:to>
      <cdr:x>0.06201</cdr:x>
      <cdr:y>0.0152</cdr:y>
    </cdr:to>
    <cdr:sp macro="" textlink="">
      <cdr:nvSpPr>
        <cdr:cNvPr id="21506" name="Text 2"/>
        <cdr:cNvSpPr txBox="1">
          <a:spLocks xmlns:a="http://schemas.openxmlformats.org/drawingml/2006/main" noChangeArrowheads="1"/>
        </cdr:cNvSpPr>
      </cdr:nvSpPr>
      <cdr:spPr bwMode="auto">
        <a:xfrm xmlns:a="http://schemas.openxmlformats.org/drawingml/2006/main">
          <a:off x="292706"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0.18955</cdr:x>
      <cdr:y>0.88978</cdr:y>
    </cdr:from>
    <cdr:to>
      <cdr:x>0.18955</cdr:x>
      <cdr:y>0.88978</cdr:y>
    </cdr:to>
    <cdr:sp macro="" textlink="">
      <cdr:nvSpPr>
        <cdr:cNvPr id="21507" name="Text 3"/>
        <cdr:cNvSpPr txBox="1">
          <a:spLocks xmlns:a="http://schemas.openxmlformats.org/drawingml/2006/main" noChangeArrowheads="1"/>
        </cdr:cNvSpPr>
      </cdr:nvSpPr>
      <cdr:spPr bwMode="auto">
        <a:xfrm xmlns:a="http://schemas.openxmlformats.org/drawingml/2006/main">
          <a:off x="822201" y="27869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0.49113</cdr:x>
      <cdr:y>0.88978</cdr:y>
    </cdr:from>
    <cdr:to>
      <cdr:x>0.49113</cdr:x>
      <cdr:y>0.88978</cdr:y>
    </cdr:to>
    <cdr:sp macro="" textlink="">
      <cdr:nvSpPr>
        <cdr:cNvPr id="21508" name="Text 4"/>
        <cdr:cNvSpPr txBox="1">
          <a:spLocks xmlns:a="http://schemas.openxmlformats.org/drawingml/2006/main" noChangeArrowheads="1"/>
        </cdr:cNvSpPr>
      </cdr:nvSpPr>
      <cdr:spPr bwMode="auto">
        <a:xfrm xmlns:a="http://schemas.openxmlformats.org/drawingml/2006/main">
          <a:off x="2078453" y="27869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0.82038</cdr:x>
      <cdr:y>0.88977</cdr:y>
    </cdr:from>
    <cdr:to>
      <cdr:x>0.82038</cdr:x>
      <cdr:y>0.88977</cdr:y>
    </cdr:to>
    <cdr:sp macro="" textlink="">
      <cdr:nvSpPr>
        <cdr:cNvPr id="21509" name="Text 5"/>
        <cdr:cNvSpPr txBox="1">
          <a:spLocks xmlns:a="http://schemas.openxmlformats.org/drawingml/2006/main" noChangeArrowheads="1"/>
        </cdr:cNvSpPr>
      </cdr:nvSpPr>
      <cdr:spPr bwMode="auto">
        <a:xfrm xmlns:a="http://schemas.openxmlformats.org/drawingml/2006/main">
          <a:off x="3449949" y="27869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0.80058</cdr:x>
      <cdr:y>0.30653</cdr:y>
    </cdr:from>
    <cdr:to>
      <cdr:x>0.80058</cdr:x>
      <cdr:y>0.30653</cdr:y>
    </cdr:to>
    <cdr:sp macro="" textlink="">
      <cdr:nvSpPr>
        <cdr:cNvPr id="21510" name="Text 8"/>
        <cdr:cNvSpPr txBox="1">
          <a:spLocks xmlns:a="http://schemas.openxmlformats.org/drawingml/2006/main" noChangeArrowheads="1"/>
        </cdr:cNvSpPr>
      </cdr:nvSpPr>
      <cdr:spPr bwMode="auto">
        <a:xfrm xmlns:a="http://schemas.openxmlformats.org/drawingml/2006/main">
          <a:off x="3364814" y="950948"/>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2</a:t>
          </a:r>
        </a:p>
      </cdr:txBody>
    </cdr:sp>
  </cdr:relSizeAnchor>
  <cdr:relSizeAnchor xmlns:cdr="http://schemas.openxmlformats.org/drawingml/2006/chartDrawing">
    <cdr:from>
      <cdr:x>0.7634</cdr:x>
      <cdr:y>0.35188</cdr:y>
    </cdr:from>
    <cdr:to>
      <cdr:x>0.81058</cdr:x>
      <cdr:y>0.35188</cdr:y>
    </cdr:to>
    <cdr:sp macro="" textlink="">
      <cdr:nvSpPr>
        <cdr:cNvPr id="21511" name="Line 7"/>
        <cdr:cNvSpPr>
          <a:spLocks xmlns:a="http://schemas.openxmlformats.org/drawingml/2006/main" noChangeShapeType="1"/>
        </cdr:cNvSpPr>
      </cdr:nvSpPr>
      <cdr:spPr bwMode="auto">
        <a:xfrm xmlns:a="http://schemas.openxmlformats.org/drawingml/2006/main">
          <a:off x="3212195" y="1092237"/>
          <a:ext cx="196225" cy="0"/>
        </a:xfrm>
        <a:prstGeom xmlns:a="http://schemas.openxmlformats.org/drawingml/2006/main" prst="line">
          <a:avLst/>
        </a:prstGeom>
        <a:noFill xmlns:a="http://schemas.openxmlformats.org/drawingml/2006/main"/>
        <a:ln xmlns:a="http://schemas.openxmlformats.org/drawingml/2006/main" w="1714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0.76364</cdr:x>
      <cdr:y>0.25713</cdr:y>
    </cdr:from>
    <cdr:to>
      <cdr:x>0.8101</cdr:x>
      <cdr:y>0.25713</cdr:y>
    </cdr:to>
    <cdr:sp macro="" textlink="">
      <cdr:nvSpPr>
        <cdr:cNvPr id="21512" name="Line 8"/>
        <cdr:cNvSpPr>
          <a:spLocks xmlns:a="http://schemas.openxmlformats.org/drawingml/2006/main" noChangeShapeType="1"/>
        </cdr:cNvSpPr>
      </cdr:nvSpPr>
      <cdr:spPr bwMode="auto">
        <a:xfrm xmlns:a="http://schemas.openxmlformats.org/drawingml/2006/main" flipV="1">
          <a:off x="3219463" y="796746"/>
          <a:ext cx="188957" cy="0"/>
        </a:xfrm>
        <a:prstGeom xmlns:a="http://schemas.openxmlformats.org/drawingml/2006/main" prst="line">
          <a:avLst/>
        </a:prstGeom>
        <a:noFill xmlns:a="http://schemas.openxmlformats.org/drawingml/2006/main"/>
        <a:ln xmlns:a="http://schemas.openxmlformats.org/drawingml/2006/main" w="12700">
          <a:solidFill>
            <a:srgbClr val="00B050"/>
          </a:solidFill>
          <a:prstDash val="sys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0.81305</cdr:x>
      <cdr:y>0.21906</cdr:y>
    </cdr:from>
    <cdr:to>
      <cdr:x>0.81305</cdr:x>
      <cdr:y>0.21906</cdr:y>
    </cdr:to>
    <cdr:sp macro="" textlink="">
      <cdr:nvSpPr>
        <cdr:cNvPr id="21513" name="Text 11"/>
        <cdr:cNvSpPr txBox="1">
          <a:spLocks xmlns:a="http://schemas.openxmlformats.org/drawingml/2006/main" noChangeArrowheads="1"/>
        </cdr:cNvSpPr>
      </cdr:nvSpPr>
      <cdr:spPr bwMode="auto">
        <a:xfrm xmlns:a="http://schemas.openxmlformats.org/drawingml/2006/main">
          <a:off x="3416725" y="68356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1</a:t>
          </a:r>
        </a:p>
      </cdr:txBody>
    </cdr:sp>
  </cdr:relSizeAnchor>
  <cdr:relSizeAnchor xmlns:cdr="http://schemas.openxmlformats.org/drawingml/2006/chartDrawing">
    <cdr:from>
      <cdr:x>0.36175</cdr:x>
      <cdr:y>0</cdr:y>
    </cdr:from>
    <cdr:to>
      <cdr:x>0.35393</cdr:x>
      <cdr:y>0</cdr:y>
    </cdr:to>
    <cdr:sp macro="" textlink="">
      <cdr:nvSpPr>
        <cdr:cNvPr id="21514" name="Text 12"/>
        <cdr:cNvSpPr txBox="1">
          <a:spLocks xmlns:a="http://schemas.openxmlformats.org/drawingml/2006/main" noChangeArrowheads="1"/>
        </cdr:cNvSpPr>
      </cdr:nvSpPr>
      <cdr:spPr bwMode="auto">
        <a:xfrm xmlns:a="http://schemas.openxmlformats.org/drawingml/2006/main">
          <a:off x="1626826" y="-221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ปริมาณเงิน </a:t>
          </a:r>
          <a:r>
            <a:rPr lang="en-US" sz="1400" b="1" i="0" strike="noStrike">
              <a:solidFill>
                <a:srgbClr val="000000"/>
              </a:solidFill>
              <a:latin typeface="Angsana New"/>
              <a:cs typeface="Angsana New"/>
            </a:rPr>
            <a:t>Money </a:t>
          </a:r>
          <a:r>
            <a:rPr lang="en-US" sz="1600" b="1" i="0" strike="noStrike">
              <a:solidFill>
                <a:srgbClr val="000000"/>
              </a:solidFill>
              <a:cs typeface="EucrosiaUPC"/>
            </a:rPr>
            <a:t>Supply</a:t>
          </a:r>
        </a:p>
      </cdr:txBody>
    </cdr:sp>
  </cdr:relSizeAnchor>
  <cdr:relSizeAnchor xmlns:cdr="http://schemas.openxmlformats.org/drawingml/2006/chartDrawing">
    <cdr:from>
      <cdr:x>0.40577</cdr:x>
      <cdr:y>0.08236</cdr:y>
    </cdr:from>
    <cdr:to>
      <cdr:x>0.40577</cdr:x>
      <cdr:y>0.9053</cdr:y>
    </cdr:to>
    <cdr:sp macro="" textlink="">
      <cdr:nvSpPr>
        <cdr:cNvPr id="21515" name="Line 11"/>
        <cdr:cNvSpPr>
          <a:spLocks xmlns:a="http://schemas.openxmlformats.org/drawingml/2006/main" noChangeShapeType="1"/>
        </cdr:cNvSpPr>
      </cdr:nvSpPr>
      <cdr:spPr bwMode="auto">
        <a:xfrm xmlns:a="http://schemas.openxmlformats.org/drawingml/2006/main" flipV="1">
          <a:off x="1821688" y="255714"/>
          <a:ext cx="0" cy="2555028"/>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0.69575</cdr:x>
      <cdr:y>0.08604</cdr:y>
    </cdr:from>
    <cdr:to>
      <cdr:x>0.6965</cdr:x>
      <cdr:y>0.90605</cdr:y>
    </cdr:to>
    <cdr:sp macro="" textlink="">
      <cdr:nvSpPr>
        <cdr:cNvPr id="21516" name="Line 12"/>
        <cdr:cNvSpPr>
          <a:spLocks xmlns:a="http://schemas.openxmlformats.org/drawingml/2006/main" noChangeShapeType="1"/>
        </cdr:cNvSpPr>
      </cdr:nvSpPr>
      <cdr:spPr bwMode="auto">
        <a:xfrm xmlns:a="http://schemas.openxmlformats.org/drawingml/2006/main" flipV="1">
          <a:off x="3123563" y="267126"/>
          <a:ext cx="3367" cy="2545931"/>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0.19838</cdr:x>
      <cdr:y>0.85901</cdr:y>
    </cdr:from>
    <cdr:to>
      <cdr:x>0.19838</cdr:x>
      <cdr:y>0.85901</cdr:y>
    </cdr:to>
    <cdr:sp macro="" textlink="">
      <cdr:nvSpPr>
        <cdr:cNvPr id="21517" name="Text 13"/>
        <cdr:cNvSpPr txBox="1">
          <a:spLocks xmlns:a="http://schemas.openxmlformats.org/drawingml/2006/main" noChangeArrowheads="1"/>
        </cdr:cNvSpPr>
      </cdr:nvSpPr>
      <cdr:spPr bwMode="auto">
        <a:xfrm xmlns:a="http://schemas.openxmlformats.org/drawingml/2006/main">
          <a:off x="862692" y="268439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0.50163</cdr:x>
      <cdr:y>0.84834</cdr:y>
    </cdr:from>
    <cdr:to>
      <cdr:x>0.50163</cdr:x>
      <cdr:y>0.84834</cdr:y>
    </cdr:to>
    <cdr:sp macro="" textlink="">
      <cdr:nvSpPr>
        <cdr:cNvPr id="21518" name="Text 15"/>
        <cdr:cNvSpPr txBox="1">
          <a:spLocks xmlns:a="http://schemas.openxmlformats.org/drawingml/2006/main" noChangeArrowheads="1"/>
        </cdr:cNvSpPr>
      </cdr:nvSpPr>
      <cdr:spPr bwMode="auto">
        <a:xfrm xmlns:a="http://schemas.openxmlformats.org/drawingml/2006/main">
          <a:off x="2123097" y="265097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0.83871</cdr:x>
      <cdr:y>0.84883</cdr:y>
    </cdr:from>
    <cdr:to>
      <cdr:x>0.83871</cdr:x>
      <cdr:y>0.84883</cdr:y>
    </cdr:to>
    <cdr:sp macro="" textlink="">
      <cdr:nvSpPr>
        <cdr:cNvPr id="21519" name="Text 16"/>
        <cdr:cNvSpPr txBox="1">
          <a:spLocks xmlns:a="http://schemas.openxmlformats.org/drawingml/2006/main" noChangeArrowheads="1"/>
        </cdr:cNvSpPr>
      </cdr:nvSpPr>
      <cdr:spPr bwMode="auto">
        <a:xfrm xmlns:a="http://schemas.openxmlformats.org/drawingml/2006/main">
          <a:off x="3523663" y="265097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userShapes>
</file>

<file path=xl/drawings/drawing22.xml><?xml version="1.0" encoding="utf-8"?>
<c:userShapes xmlns:c="http://schemas.openxmlformats.org/drawingml/2006/chart">
  <cdr:relSizeAnchor xmlns:cdr="http://schemas.openxmlformats.org/drawingml/2006/chartDrawing">
    <cdr:from>
      <cdr:x>0.12753</cdr:x>
      <cdr:y>0.10211</cdr:y>
    </cdr:from>
    <cdr:to>
      <cdr:x>0.12753</cdr:x>
      <cdr:y>0.10211</cdr:y>
    </cdr:to>
    <cdr:sp macro="" textlink="">
      <cdr:nvSpPr>
        <cdr:cNvPr id="22529" name="Text 1"/>
        <cdr:cNvSpPr txBox="1">
          <a:spLocks xmlns:a="http://schemas.openxmlformats.org/drawingml/2006/main" noChangeArrowheads="1"/>
        </cdr:cNvSpPr>
      </cdr:nvSpPr>
      <cdr:spPr bwMode="auto">
        <a:xfrm xmlns:a="http://schemas.openxmlformats.org/drawingml/2006/main">
          <a:off x="549310" y="33403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1" i="0" strike="noStrike">
              <a:solidFill>
                <a:srgbClr val="000000"/>
              </a:solidFill>
              <a:latin typeface="Angsana New"/>
              <a:cs typeface="Angsana New"/>
            </a:rPr>
            <a:t>อัตราเพิ่มจากระยะเดียวกันปีก่อน(%/\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0.48409</cdr:x>
      <cdr:y>0.16522</cdr:y>
    </cdr:from>
    <cdr:to>
      <cdr:x>0.48409</cdr:x>
      <cdr:y>0.16522</cdr:y>
    </cdr:to>
    <cdr:sp macro="" textlink="">
      <cdr:nvSpPr>
        <cdr:cNvPr id="22530" name="Text 2"/>
        <cdr:cNvSpPr txBox="1">
          <a:spLocks xmlns:a="http://schemas.openxmlformats.org/drawingml/2006/main" noChangeArrowheads="1"/>
        </cdr:cNvSpPr>
      </cdr:nvSpPr>
      <cdr:spPr bwMode="auto">
        <a:xfrm xmlns:a="http://schemas.openxmlformats.org/drawingml/2006/main">
          <a:off x="1913104" y="54846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เงินรับฝาก </a:t>
          </a:r>
          <a:r>
            <a:rPr lang="en-US" sz="1200" b="0" i="0" strike="noStrike">
              <a:solidFill>
                <a:srgbClr val="000000"/>
              </a:solidFill>
              <a:latin typeface="Angsana New"/>
              <a:cs typeface="Angsana New"/>
            </a:rPr>
            <a:t>Deposit</a:t>
          </a:r>
        </a:p>
      </cdr:txBody>
    </cdr:sp>
  </cdr:relSizeAnchor>
  <cdr:relSizeAnchor xmlns:cdr="http://schemas.openxmlformats.org/drawingml/2006/chartDrawing">
    <cdr:from>
      <cdr:x>0.08314</cdr:x>
      <cdr:y>0.01445</cdr:y>
    </cdr:from>
    <cdr:to>
      <cdr:x>0.08314</cdr:x>
      <cdr:y>0.01445</cdr:y>
    </cdr:to>
    <cdr:sp macro="" textlink="">
      <cdr:nvSpPr>
        <cdr:cNvPr id="22531" name="Text 3"/>
        <cdr:cNvSpPr txBox="1">
          <a:spLocks xmlns:a="http://schemas.openxmlformats.org/drawingml/2006/main" noChangeArrowheads="1"/>
        </cdr:cNvSpPr>
      </cdr:nvSpPr>
      <cdr:spPr bwMode="auto">
        <a:xfrm xmlns:a="http://schemas.openxmlformats.org/drawingml/2006/main">
          <a:off x="383456"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0.18678</cdr:x>
      <cdr:y>0.91053</cdr:y>
    </cdr:from>
    <cdr:to>
      <cdr:x>0.18678</cdr:x>
      <cdr:y>0.91053</cdr:y>
    </cdr:to>
    <cdr:sp macro="" textlink="">
      <cdr:nvSpPr>
        <cdr:cNvPr id="22532" name="Text 4"/>
        <cdr:cNvSpPr txBox="1">
          <a:spLocks xmlns:a="http://schemas.openxmlformats.org/drawingml/2006/main" noChangeArrowheads="1"/>
        </cdr:cNvSpPr>
      </cdr:nvSpPr>
      <cdr:spPr bwMode="auto">
        <a:xfrm xmlns:a="http://schemas.openxmlformats.org/drawingml/2006/main">
          <a:off x="775819" y="301197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2 54 5</a:t>
          </a:r>
        </a:p>
      </cdr:txBody>
    </cdr:sp>
  </cdr:relSizeAnchor>
  <cdr:relSizeAnchor xmlns:cdr="http://schemas.openxmlformats.org/drawingml/2006/chartDrawing">
    <cdr:from>
      <cdr:x>0.51041</cdr:x>
      <cdr:y>0.91053</cdr:y>
    </cdr:from>
    <cdr:to>
      <cdr:x>0.51041</cdr:x>
      <cdr:y>0.91053</cdr:y>
    </cdr:to>
    <cdr:sp macro="" textlink="">
      <cdr:nvSpPr>
        <cdr:cNvPr id="22533" name="Text 5"/>
        <cdr:cNvSpPr txBox="1">
          <a:spLocks xmlns:a="http://schemas.openxmlformats.org/drawingml/2006/main" noChangeArrowheads="1"/>
        </cdr:cNvSpPr>
      </cdr:nvSpPr>
      <cdr:spPr bwMode="auto">
        <a:xfrm xmlns:a="http://schemas.openxmlformats.org/drawingml/2006/main">
          <a:off x="2012617" y="301197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0.81093</cdr:x>
      <cdr:y>0.91053</cdr:y>
    </cdr:from>
    <cdr:to>
      <cdr:x>0.81093</cdr:x>
      <cdr:y>0.91053</cdr:y>
    </cdr:to>
    <cdr:sp macro="" textlink="">
      <cdr:nvSpPr>
        <cdr:cNvPr id="22534" name="Text 6"/>
        <cdr:cNvSpPr txBox="1">
          <a:spLocks xmlns:a="http://schemas.openxmlformats.org/drawingml/2006/main" noChangeArrowheads="1"/>
        </cdr:cNvSpPr>
      </cdr:nvSpPr>
      <cdr:spPr bwMode="auto">
        <a:xfrm xmlns:a="http://schemas.openxmlformats.org/drawingml/2006/main">
          <a:off x="3166961" y="301197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0.48409</cdr:x>
      <cdr:y>0.22107</cdr:y>
    </cdr:from>
    <cdr:to>
      <cdr:x>0.48409</cdr:x>
      <cdr:y>0.22107</cdr:y>
    </cdr:to>
    <cdr:sp macro="" textlink="">
      <cdr:nvSpPr>
        <cdr:cNvPr id="22535" name="Text 9"/>
        <cdr:cNvSpPr txBox="1">
          <a:spLocks xmlns:a="http://schemas.openxmlformats.org/drawingml/2006/main" noChangeArrowheads="1"/>
        </cdr:cNvSpPr>
      </cdr:nvSpPr>
      <cdr:spPr bwMode="auto">
        <a:xfrm xmlns:a="http://schemas.openxmlformats.org/drawingml/2006/main">
          <a:off x="1913104" y="73728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สินเชื่อ </a:t>
          </a:r>
          <a:r>
            <a:rPr lang="en-US" sz="1200" b="0" i="0" strike="noStrike">
              <a:solidFill>
                <a:srgbClr val="000000"/>
              </a:solidFill>
              <a:latin typeface="Angsana New"/>
              <a:cs typeface="Angsana New"/>
            </a:rPr>
            <a:t>Credit</a:t>
          </a:r>
        </a:p>
      </cdr:txBody>
    </cdr:sp>
  </cdr:relSizeAnchor>
  <cdr:relSizeAnchor xmlns:cdr="http://schemas.openxmlformats.org/drawingml/2006/chartDrawing">
    <cdr:from>
      <cdr:x>0.26409</cdr:x>
      <cdr:y>0.01445</cdr:y>
    </cdr:from>
    <cdr:to>
      <cdr:x>0.26409</cdr:x>
      <cdr:y>0.01445</cdr:y>
    </cdr:to>
    <cdr:sp macro="" textlink="">
      <cdr:nvSpPr>
        <cdr:cNvPr id="22538" name="Text 12"/>
        <cdr:cNvSpPr txBox="1">
          <a:spLocks xmlns:a="http://schemas.openxmlformats.org/drawingml/2006/main" noChangeArrowheads="1"/>
        </cdr:cNvSpPr>
      </cdr:nvSpPr>
      <cdr:spPr bwMode="auto">
        <a:xfrm xmlns:a="http://schemas.openxmlformats.org/drawingml/2006/main">
          <a:off x="1072461"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สินเชื่อและเงินรับฝาก </a:t>
          </a:r>
          <a:r>
            <a:rPr lang="en-US" sz="1400" b="1" i="0" strike="noStrike">
              <a:solidFill>
                <a:srgbClr val="000000"/>
              </a:solidFill>
              <a:latin typeface="Angsana New"/>
              <a:cs typeface="Angsana New"/>
            </a:rPr>
            <a:t>Credit and Deposit</a:t>
          </a:r>
        </a:p>
      </cdr:txBody>
    </cdr:sp>
  </cdr:relSizeAnchor>
  <cdr:relSizeAnchor xmlns:cdr="http://schemas.openxmlformats.org/drawingml/2006/chartDrawing">
    <cdr:from>
      <cdr:x>0.38833</cdr:x>
      <cdr:y>0.06254</cdr:y>
    </cdr:from>
    <cdr:to>
      <cdr:x>0.38882</cdr:x>
      <cdr:y>0.91442</cdr:y>
    </cdr:to>
    <cdr:sp macro="" textlink="">
      <cdr:nvSpPr>
        <cdr:cNvPr id="22539" name="Line 11"/>
        <cdr:cNvSpPr>
          <a:spLocks xmlns:a="http://schemas.openxmlformats.org/drawingml/2006/main" noChangeShapeType="1"/>
        </cdr:cNvSpPr>
      </cdr:nvSpPr>
      <cdr:spPr bwMode="auto">
        <a:xfrm xmlns:a="http://schemas.openxmlformats.org/drawingml/2006/main" flipV="1">
          <a:off x="1612701" y="202059"/>
          <a:ext cx="2035" cy="2752322"/>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0.67654</cdr:x>
      <cdr:y>0.0775</cdr:y>
    </cdr:from>
    <cdr:to>
      <cdr:x>0.67706</cdr:x>
      <cdr:y>0.90802</cdr:y>
    </cdr:to>
    <cdr:sp macro="" textlink="">
      <cdr:nvSpPr>
        <cdr:cNvPr id="22540" name="Line 12"/>
        <cdr:cNvSpPr>
          <a:spLocks xmlns:a="http://schemas.openxmlformats.org/drawingml/2006/main" noChangeShapeType="1"/>
        </cdr:cNvSpPr>
      </cdr:nvSpPr>
      <cdr:spPr bwMode="auto">
        <a:xfrm xmlns:a="http://schemas.openxmlformats.org/drawingml/2006/main" flipH="1" flipV="1">
          <a:off x="2809588" y="250401"/>
          <a:ext cx="2192" cy="2683299"/>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0.21335</cdr:x>
      <cdr:y>0.8996</cdr:y>
    </cdr:from>
    <cdr:to>
      <cdr:x>0.21335</cdr:x>
      <cdr:y>0.8996</cdr:y>
    </cdr:to>
    <cdr:sp macro="" textlink="">
      <cdr:nvSpPr>
        <cdr:cNvPr id="22541" name="Text 13"/>
        <cdr:cNvSpPr txBox="1">
          <a:spLocks xmlns:a="http://schemas.openxmlformats.org/drawingml/2006/main" noChangeArrowheads="1"/>
        </cdr:cNvSpPr>
      </cdr:nvSpPr>
      <cdr:spPr bwMode="auto">
        <a:xfrm xmlns:a="http://schemas.openxmlformats.org/drawingml/2006/main">
          <a:off x="879123" y="297596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0.18922</cdr:x>
      <cdr:y>0.86295</cdr:y>
    </cdr:from>
    <cdr:to>
      <cdr:x>0.18922</cdr:x>
      <cdr:y>0.86295</cdr:y>
    </cdr:to>
    <cdr:sp macro="" textlink="">
      <cdr:nvSpPr>
        <cdr:cNvPr id="22542" name="Text 14"/>
        <cdr:cNvSpPr txBox="1">
          <a:spLocks xmlns:a="http://schemas.openxmlformats.org/drawingml/2006/main" noChangeArrowheads="1"/>
        </cdr:cNvSpPr>
      </cdr:nvSpPr>
      <cdr:spPr bwMode="auto">
        <a:xfrm xmlns:a="http://schemas.openxmlformats.org/drawingml/2006/main">
          <a:off x="786244" y="28511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0.5253</cdr:x>
      <cdr:y>0.86295</cdr:y>
    </cdr:from>
    <cdr:to>
      <cdr:x>0.5253</cdr:x>
      <cdr:y>0.86295</cdr:y>
    </cdr:to>
    <cdr:sp macro="" textlink="">
      <cdr:nvSpPr>
        <cdr:cNvPr id="22543" name="Text 15"/>
        <cdr:cNvSpPr txBox="1">
          <a:spLocks xmlns:a="http://schemas.openxmlformats.org/drawingml/2006/main" noChangeArrowheads="1"/>
        </cdr:cNvSpPr>
      </cdr:nvSpPr>
      <cdr:spPr bwMode="auto">
        <a:xfrm xmlns:a="http://schemas.openxmlformats.org/drawingml/2006/main">
          <a:off x="2073272" y="28511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0.81093</cdr:x>
      <cdr:y>0.86295</cdr:y>
    </cdr:from>
    <cdr:to>
      <cdr:x>0.81093</cdr:x>
      <cdr:y>0.86295</cdr:y>
    </cdr:to>
    <cdr:sp macro="" textlink="">
      <cdr:nvSpPr>
        <cdr:cNvPr id="22544" name="Text 16"/>
        <cdr:cNvSpPr txBox="1">
          <a:spLocks xmlns:a="http://schemas.openxmlformats.org/drawingml/2006/main" noChangeArrowheads="1"/>
        </cdr:cNvSpPr>
      </cdr:nvSpPr>
      <cdr:spPr bwMode="auto">
        <a:xfrm xmlns:a="http://schemas.openxmlformats.org/drawingml/2006/main">
          <a:off x="3166961" y="28511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dr:relSizeAnchor xmlns:cdr="http://schemas.openxmlformats.org/drawingml/2006/chartDrawing">
    <cdr:from>
      <cdr:x>0.42952</cdr:x>
      <cdr:y>0.19667</cdr:y>
    </cdr:from>
    <cdr:to>
      <cdr:x>0.47565</cdr:x>
      <cdr:y>0.19667</cdr:y>
    </cdr:to>
    <cdr:cxnSp macro="">
      <cdr:nvCxnSpPr>
        <cdr:cNvPr id="4" name="Straight Connector 3">
          <a:extLst xmlns:a="http://schemas.openxmlformats.org/drawingml/2006/main">
            <a:ext uri="{FF2B5EF4-FFF2-40B4-BE49-F238E27FC236}">
              <a16:creationId xmlns:a16="http://schemas.microsoft.com/office/drawing/2014/main" id="{C36EFDE3-8FA3-4B5C-5491-30F3CB382732}"/>
            </a:ext>
          </a:extLst>
        </cdr:cNvPr>
        <cdr:cNvCxnSpPr/>
      </cdr:nvCxnSpPr>
      <cdr:spPr bwMode="auto">
        <a:xfrm xmlns:a="http://schemas.openxmlformats.org/drawingml/2006/main">
          <a:off x="1781296" y="630839"/>
          <a:ext cx="191311" cy="0"/>
        </a:xfrm>
        <a:prstGeom xmlns:a="http://schemas.openxmlformats.org/drawingml/2006/main" prst="line">
          <a:avLst/>
        </a:prstGeom>
        <a:solidFill xmlns:a="http://schemas.openxmlformats.org/drawingml/2006/main">
          <a:srgbClr val="FFFFFF"/>
        </a:solidFill>
        <a:ln xmlns:a="http://schemas.openxmlformats.org/drawingml/2006/main" w="12700" cap="flat" cmpd="sng" algn="ctr">
          <a:solidFill>
            <a:srgbClr val="00B05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0.42952</cdr:x>
      <cdr:y>0.26238</cdr:y>
    </cdr:from>
    <cdr:to>
      <cdr:x>0.47565</cdr:x>
      <cdr:y>0.26238</cdr:y>
    </cdr:to>
    <cdr:cxnSp macro="">
      <cdr:nvCxnSpPr>
        <cdr:cNvPr id="5" name="Straight Connector 4">
          <a:extLst xmlns:a="http://schemas.openxmlformats.org/drawingml/2006/main">
            <a:ext uri="{FF2B5EF4-FFF2-40B4-BE49-F238E27FC236}">
              <a16:creationId xmlns:a16="http://schemas.microsoft.com/office/drawing/2014/main" id="{FA9842C0-9139-95D6-0C57-66D5F19171DA}"/>
            </a:ext>
          </a:extLst>
        </cdr:cNvPr>
        <cdr:cNvCxnSpPr/>
      </cdr:nvCxnSpPr>
      <cdr:spPr bwMode="auto">
        <a:xfrm xmlns:a="http://schemas.openxmlformats.org/drawingml/2006/main">
          <a:off x="1781296" y="841605"/>
          <a:ext cx="191311" cy="0"/>
        </a:xfrm>
        <a:prstGeom xmlns:a="http://schemas.openxmlformats.org/drawingml/2006/main" prst="line">
          <a:avLst/>
        </a:prstGeom>
        <a:solidFill xmlns:a="http://schemas.openxmlformats.org/drawingml/2006/main">
          <a:srgbClr val="FFFFFF"/>
        </a:solidFill>
        <a:ln xmlns:a="http://schemas.openxmlformats.org/drawingml/2006/main" w="12700" cap="flat" cmpd="sng" algn="ctr">
          <a:solidFill>
            <a:srgbClr val="FF0000"/>
          </a:solidFill>
          <a:prstDash val="sysDash"/>
          <a:round/>
          <a:headEnd type="none" w="med" len="med"/>
          <a:tailEnd type="none" w="med" len="med"/>
        </a:ln>
        <a:effectLst xmlns:a="http://schemas.openxmlformats.org/drawingml/2006/main"/>
      </cdr:spPr>
    </cdr:cxnSp>
  </cdr:relSizeAnchor>
</c:userShapes>
</file>

<file path=xl/drawings/drawing23.xml><?xml version="1.0" encoding="utf-8"?>
<c:userShapes xmlns:c="http://schemas.openxmlformats.org/drawingml/2006/chart">
  <cdr:relSizeAnchor xmlns:cdr="http://schemas.openxmlformats.org/drawingml/2006/chartDrawing">
    <cdr:from>
      <cdr:x>0.04335</cdr:x>
      <cdr:y>0.02907</cdr:y>
    </cdr:from>
    <cdr:to>
      <cdr:x>0.04335</cdr:x>
      <cdr:y>0.02907</cdr:y>
    </cdr:to>
    <cdr:sp macro="" textlink="">
      <cdr:nvSpPr>
        <cdr:cNvPr id="23553" name="Text 1"/>
        <cdr:cNvSpPr txBox="1">
          <a:spLocks xmlns:a="http://schemas.openxmlformats.org/drawingml/2006/main" noChangeArrowheads="1"/>
        </cdr:cNvSpPr>
      </cdr:nvSpPr>
      <cdr:spPr bwMode="auto">
        <a:xfrm xmlns:a="http://schemas.openxmlformats.org/drawingml/2006/main">
          <a:off x="220955" y="9233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0.24835</cdr:x>
      <cdr:y>0.87392</cdr:y>
    </cdr:from>
    <cdr:to>
      <cdr:x>0.24835</cdr:x>
      <cdr:y>0.87392</cdr:y>
    </cdr:to>
    <cdr:sp macro="" textlink="">
      <cdr:nvSpPr>
        <cdr:cNvPr id="23554" name="Text 4"/>
        <cdr:cNvSpPr txBox="1">
          <a:spLocks xmlns:a="http://schemas.openxmlformats.org/drawingml/2006/main" noChangeArrowheads="1"/>
        </cdr:cNvSpPr>
      </cdr:nvSpPr>
      <cdr:spPr bwMode="auto">
        <a:xfrm xmlns:a="http://schemas.openxmlformats.org/drawingml/2006/main">
          <a:off x="1143546" y="27789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0.52785</cdr:x>
      <cdr:y>0.87174</cdr:y>
    </cdr:from>
    <cdr:to>
      <cdr:x>0.52785</cdr:x>
      <cdr:y>0.87174</cdr:y>
    </cdr:to>
    <cdr:sp macro="" textlink="">
      <cdr:nvSpPr>
        <cdr:cNvPr id="23555" name="Text 5"/>
        <cdr:cNvSpPr txBox="1">
          <a:spLocks xmlns:a="http://schemas.openxmlformats.org/drawingml/2006/main" noChangeArrowheads="1"/>
        </cdr:cNvSpPr>
      </cdr:nvSpPr>
      <cdr:spPr bwMode="auto">
        <a:xfrm xmlns:a="http://schemas.openxmlformats.org/drawingml/2006/main">
          <a:off x="2381034" y="277126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0.80589</cdr:x>
      <cdr:y>0.87393</cdr:y>
    </cdr:from>
    <cdr:to>
      <cdr:x>0.80589</cdr:x>
      <cdr:y>0.87393</cdr:y>
    </cdr:to>
    <cdr:sp macro="" textlink="">
      <cdr:nvSpPr>
        <cdr:cNvPr id="23556" name="Text 6"/>
        <cdr:cNvSpPr txBox="1">
          <a:spLocks xmlns:a="http://schemas.openxmlformats.org/drawingml/2006/main" noChangeArrowheads="1"/>
        </cdr:cNvSpPr>
      </cdr:nvSpPr>
      <cdr:spPr bwMode="auto">
        <a:xfrm xmlns:a="http://schemas.openxmlformats.org/drawingml/2006/main">
          <a:off x="3627361" y="27789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0.1918</cdr:x>
      <cdr:y>0.00411</cdr:y>
    </cdr:from>
    <cdr:to>
      <cdr:x>0.1918</cdr:x>
      <cdr:y>0.00411</cdr:y>
    </cdr:to>
    <cdr:sp macro="" textlink="">
      <cdr:nvSpPr>
        <cdr:cNvPr id="23557" name="Text 7"/>
        <cdr:cNvSpPr txBox="1">
          <a:spLocks xmlns:a="http://schemas.openxmlformats.org/drawingml/2006/main" noChangeArrowheads="1"/>
        </cdr:cNvSpPr>
      </cdr:nvSpPr>
      <cdr:spPr bwMode="auto">
        <a:xfrm xmlns:a="http://schemas.openxmlformats.org/drawingml/2006/main">
          <a:off x="896049" y="1926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สัดส่วนสินเชื่อต่อเงินฝาก </a:t>
          </a:r>
          <a:r>
            <a:rPr lang="en-US" sz="1400" b="1" i="0" strike="noStrike">
              <a:solidFill>
                <a:srgbClr val="000000"/>
              </a:solidFill>
              <a:latin typeface="Angsana New"/>
              <a:cs typeface="Angsana New"/>
            </a:rPr>
            <a:t>Credit/Deposit Ratio</a:t>
          </a:r>
        </a:p>
      </cdr:txBody>
    </cdr:sp>
  </cdr:relSizeAnchor>
  <cdr:relSizeAnchor xmlns:cdr="http://schemas.openxmlformats.org/drawingml/2006/chartDrawing">
    <cdr:from>
      <cdr:x>0.40903</cdr:x>
      <cdr:y>0.08261</cdr:y>
    </cdr:from>
    <cdr:to>
      <cdr:x>0.40908</cdr:x>
      <cdr:y>0.87453</cdr:y>
    </cdr:to>
    <cdr:sp macro="" textlink="">
      <cdr:nvSpPr>
        <cdr:cNvPr id="23558" name="Line 6"/>
        <cdr:cNvSpPr>
          <a:spLocks xmlns:a="http://schemas.openxmlformats.org/drawingml/2006/main" noChangeShapeType="1"/>
        </cdr:cNvSpPr>
      </cdr:nvSpPr>
      <cdr:spPr bwMode="auto">
        <a:xfrm xmlns:a="http://schemas.openxmlformats.org/drawingml/2006/main" flipH="1" flipV="1">
          <a:off x="1951135" y="278250"/>
          <a:ext cx="239" cy="2667218"/>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0.68631</cdr:x>
      <cdr:y>0.08113</cdr:y>
    </cdr:from>
    <cdr:to>
      <cdr:x>0.68709</cdr:x>
      <cdr:y>0.87703</cdr:y>
    </cdr:to>
    <cdr:sp macro="" textlink="">
      <cdr:nvSpPr>
        <cdr:cNvPr id="23559" name="Line 7"/>
        <cdr:cNvSpPr>
          <a:spLocks xmlns:a="http://schemas.openxmlformats.org/drawingml/2006/main" noChangeShapeType="1"/>
        </cdr:cNvSpPr>
      </cdr:nvSpPr>
      <cdr:spPr bwMode="auto">
        <a:xfrm xmlns:a="http://schemas.openxmlformats.org/drawingml/2006/main" flipV="1">
          <a:off x="3273795" y="273258"/>
          <a:ext cx="3721" cy="2680623"/>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0.23123</cdr:x>
      <cdr:y>0.81766</cdr:y>
    </cdr:from>
    <cdr:to>
      <cdr:x>0.23123</cdr:x>
      <cdr:y>0.81766</cdr:y>
    </cdr:to>
    <cdr:sp macro="" textlink="">
      <cdr:nvSpPr>
        <cdr:cNvPr id="23560" name="Text 9"/>
        <cdr:cNvSpPr txBox="1">
          <a:spLocks xmlns:a="http://schemas.openxmlformats.org/drawingml/2006/main" noChangeArrowheads="1"/>
        </cdr:cNvSpPr>
      </cdr:nvSpPr>
      <cdr:spPr bwMode="auto">
        <a:xfrm xmlns:a="http://schemas.openxmlformats.org/drawingml/2006/main">
          <a:off x="1069518" y="258974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0.52785</cdr:x>
      <cdr:y>0.81766</cdr:y>
    </cdr:from>
    <cdr:to>
      <cdr:x>0.52785</cdr:x>
      <cdr:y>0.81766</cdr:y>
    </cdr:to>
    <cdr:sp macro="" textlink="">
      <cdr:nvSpPr>
        <cdr:cNvPr id="23561" name="Text 10"/>
        <cdr:cNvSpPr txBox="1">
          <a:spLocks xmlns:a="http://schemas.openxmlformats.org/drawingml/2006/main" noChangeArrowheads="1"/>
        </cdr:cNvSpPr>
      </cdr:nvSpPr>
      <cdr:spPr bwMode="auto">
        <a:xfrm xmlns:a="http://schemas.openxmlformats.org/drawingml/2006/main">
          <a:off x="2381034" y="258974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0.801</cdr:x>
      <cdr:y>0.81646</cdr:y>
    </cdr:from>
    <cdr:to>
      <cdr:x>0.801</cdr:x>
      <cdr:y>0.81646</cdr:y>
    </cdr:to>
    <cdr:sp macro="" textlink="">
      <cdr:nvSpPr>
        <cdr:cNvPr id="23562" name="Text 11"/>
        <cdr:cNvSpPr txBox="1">
          <a:spLocks xmlns:a="http://schemas.openxmlformats.org/drawingml/2006/main" noChangeArrowheads="1"/>
        </cdr:cNvSpPr>
      </cdr:nvSpPr>
      <cdr:spPr bwMode="auto">
        <a:xfrm xmlns:a="http://schemas.openxmlformats.org/drawingml/2006/main">
          <a:off x="3604158" y="258974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2206832</xdr:colOff>
      <xdr:row>35</xdr:row>
      <xdr:rowOff>11677</xdr:rowOff>
    </xdr:from>
    <xdr:to>
      <xdr:col>16</xdr:col>
      <xdr:colOff>30952</xdr:colOff>
      <xdr:row>48</xdr:row>
      <xdr:rowOff>155847</xdr:rowOff>
    </xdr:to>
    <xdr:graphicFrame macro="">
      <xdr:nvGraphicFramePr>
        <xdr:cNvPr id="3" name="Chart 4">
          <a:extLst>
            <a:ext uri="{FF2B5EF4-FFF2-40B4-BE49-F238E27FC236}">
              <a16:creationId xmlns:a16="http://schemas.microsoft.com/office/drawing/2014/main" id="{1C8EC30B-DEEF-4C58-A91F-A9AF9001167A}"/>
            </a:ext>
            <a:ext uri="{147F2762-F138-4A5C-976F-8EAC2B608ADB}">
              <a16:predDERef xmlns:a16="http://schemas.microsoft.com/office/drawing/2014/main" pred="{00000000-0008-0000-0C00-0000F9B0F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54</xdr:row>
      <xdr:rowOff>7620</xdr:rowOff>
    </xdr:from>
    <xdr:to>
      <xdr:col>2</xdr:col>
      <xdr:colOff>0</xdr:colOff>
      <xdr:row>54</xdr:row>
      <xdr:rowOff>7620</xdr:rowOff>
    </xdr:to>
    <xdr:sp macro="" textlink="">
      <xdr:nvSpPr>
        <xdr:cNvPr id="2" name="Line 1">
          <a:extLst>
            <a:ext uri="{FF2B5EF4-FFF2-40B4-BE49-F238E27FC236}">
              <a16:creationId xmlns:a16="http://schemas.microsoft.com/office/drawing/2014/main" id="{4CD7793A-8365-4C4D-8C66-D953D65E8032}"/>
            </a:ext>
          </a:extLst>
        </xdr:cNvPr>
        <xdr:cNvSpPr>
          <a:spLocks noChangeShapeType="1"/>
        </xdr:cNvSpPr>
      </xdr:nvSpPr>
      <xdr:spPr bwMode="auto">
        <a:xfrm>
          <a:off x="2827020" y="9250680"/>
          <a:ext cx="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8</xdr:col>
      <xdr:colOff>266700</xdr:colOff>
      <xdr:row>18</xdr:row>
      <xdr:rowOff>190500</xdr:rowOff>
    </xdr:from>
    <xdr:to>
      <xdr:col>17</xdr:col>
      <xdr:colOff>392550</xdr:colOff>
      <xdr:row>34</xdr:row>
      <xdr:rowOff>130629</xdr:rowOff>
    </xdr:to>
    <xdr:graphicFrame macro="">
      <xdr:nvGraphicFramePr>
        <xdr:cNvPr id="18" name="Chart 2">
          <a:extLst>
            <a:ext uri="{FF2B5EF4-FFF2-40B4-BE49-F238E27FC236}">
              <a16:creationId xmlns:a16="http://schemas.microsoft.com/office/drawing/2014/main" id="{A2C7815C-23D9-4C9A-8F2A-E074A96B0A83}"/>
            </a:ext>
            <a:ext uri="{147F2762-F138-4A5C-976F-8EAC2B608ADB}">
              <a16:predDERef xmlns:a16="http://schemas.microsoft.com/office/drawing/2014/main" pred="{00000000-0008-0000-0C00-0000F7B0F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2247900</xdr:colOff>
      <xdr:row>18</xdr:row>
      <xdr:rowOff>7620</xdr:rowOff>
    </xdr:from>
    <xdr:to>
      <xdr:col>8</xdr:col>
      <xdr:colOff>152400</xdr:colOff>
      <xdr:row>34</xdr:row>
      <xdr:rowOff>114300</xdr:rowOff>
    </xdr:to>
    <xdr:graphicFrame macro="">
      <xdr:nvGraphicFramePr>
        <xdr:cNvPr id="21" name="Chart 3">
          <a:extLst>
            <a:ext uri="{FF2B5EF4-FFF2-40B4-BE49-F238E27FC236}">
              <a16:creationId xmlns:a16="http://schemas.microsoft.com/office/drawing/2014/main" id="{228C1155-872C-4FA3-A047-3B5F58115310}"/>
            </a:ext>
            <a:ext uri="{147F2762-F138-4A5C-976F-8EAC2B608ADB}">
              <a16:predDERef xmlns:a16="http://schemas.microsoft.com/office/drawing/2014/main" pred="{00000000-0008-0000-0C00-0000F8B0F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6</xdr:col>
      <xdr:colOff>152823</xdr:colOff>
      <xdr:row>34</xdr:row>
      <xdr:rowOff>127634</xdr:rowOff>
    </xdr:from>
    <xdr:to>
      <xdr:col>11</xdr:col>
      <xdr:colOff>1913</xdr:colOff>
      <xdr:row>35</xdr:row>
      <xdr:rowOff>228599</xdr:rowOff>
    </xdr:to>
    <xdr:sp macro="" textlink="">
      <xdr:nvSpPr>
        <xdr:cNvPr id="6" name="Text 21">
          <a:extLst>
            <a:ext uri="{FF2B5EF4-FFF2-40B4-BE49-F238E27FC236}">
              <a16:creationId xmlns:a16="http://schemas.microsoft.com/office/drawing/2014/main" id="{125143BE-C50C-41C3-BDC7-CEC6F861147D}"/>
            </a:ext>
          </a:extLst>
        </xdr:cNvPr>
        <xdr:cNvSpPr txBox="1">
          <a:spLocks noChangeArrowheads="1"/>
        </xdr:cNvSpPr>
      </xdr:nvSpPr>
      <xdr:spPr bwMode="auto">
        <a:xfrm>
          <a:off x="5265843" y="4798694"/>
          <a:ext cx="2584670" cy="329565"/>
        </a:xfrm>
        <a:prstGeom prst="rect">
          <a:avLst/>
        </a:prstGeom>
        <a:solidFill>
          <a:srgbClr val="FFFFFF"/>
        </a:solidFill>
        <a:ln w="1">
          <a:noFill/>
          <a:miter lim="800000"/>
          <a:headEnd/>
          <a:tailEnd/>
        </a:ln>
      </xdr:spPr>
      <xdr:txBody>
        <a:bodyPr vertOverflow="clip" wrap="square" lIns="27432" tIns="45720" rIns="27432" bIns="0" anchor="t" upright="1"/>
        <a:lstStyle/>
        <a:p>
          <a:pPr algn="ctr" rtl="0">
            <a:defRPr sz="1000"/>
          </a:pPr>
          <a:r>
            <a:rPr lang="th-TH" sz="1600" b="1" i="0" strike="noStrike">
              <a:solidFill>
                <a:srgbClr val="000080"/>
              </a:solidFill>
              <a:latin typeface="Angsana New"/>
              <a:cs typeface="Angsana New"/>
            </a:rPr>
            <a:t>ดุลบัญชีเดินสะพัดและดุลการชำระเงิน</a:t>
          </a:r>
          <a:endParaRPr lang="th-TH" sz="1600" b="1" i="0" strike="noStrike">
            <a:solidFill>
              <a:srgbClr val="000080"/>
            </a:solidFill>
            <a:latin typeface="AngsanaUPC"/>
            <a:cs typeface="AngsanaUPC"/>
          </a:endParaRPr>
        </a:p>
        <a:p>
          <a:pPr algn="ctr" rtl="0">
            <a:defRPr sz="1000"/>
          </a:pPr>
          <a:endParaRPr lang="th-TH" sz="1600" b="1" i="0" strike="noStrike">
            <a:solidFill>
              <a:srgbClr val="000080"/>
            </a:solidFill>
            <a:latin typeface="AngsanaUPC"/>
            <a:cs typeface="AngsanaUPC"/>
          </a:endParaRPr>
        </a:p>
      </xdr:txBody>
    </xdr:sp>
    <xdr:clientData/>
  </xdr:twoCellAnchor>
  <xdr:twoCellAnchor>
    <xdr:from>
      <xdr:col>3</xdr:col>
      <xdr:colOff>480060</xdr:colOff>
      <xdr:row>19</xdr:row>
      <xdr:rowOff>198120</xdr:rowOff>
    </xdr:from>
    <xdr:to>
      <xdr:col>3</xdr:col>
      <xdr:colOff>502920</xdr:colOff>
      <xdr:row>32</xdr:row>
      <xdr:rowOff>121920</xdr:rowOff>
    </xdr:to>
    <xdr:sp macro="" textlink="">
      <xdr:nvSpPr>
        <xdr:cNvPr id="7" name="Line 6">
          <a:extLst>
            <a:ext uri="{FF2B5EF4-FFF2-40B4-BE49-F238E27FC236}">
              <a16:creationId xmlns:a16="http://schemas.microsoft.com/office/drawing/2014/main" id="{4C01FC4B-2B1E-4B53-8BC6-40A25711AA35}"/>
            </a:ext>
          </a:extLst>
        </xdr:cNvPr>
        <xdr:cNvSpPr>
          <a:spLocks noChangeShapeType="1"/>
        </xdr:cNvSpPr>
      </xdr:nvSpPr>
      <xdr:spPr bwMode="auto">
        <a:xfrm flipH="1" flipV="1">
          <a:off x="4091940" y="4640580"/>
          <a:ext cx="22860" cy="289560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19</xdr:row>
      <xdr:rowOff>198120</xdr:rowOff>
    </xdr:from>
    <xdr:to>
      <xdr:col>5</xdr:col>
      <xdr:colOff>571500</xdr:colOff>
      <xdr:row>32</xdr:row>
      <xdr:rowOff>121920</xdr:rowOff>
    </xdr:to>
    <xdr:sp macro="" textlink="">
      <xdr:nvSpPr>
        <xdr:cNvPr id="8" name="Line 7">
          <a:extLst>
            <a:ext uri="{FF2B5EF4-FFF2-40B4-BE49-F238E27FC236}">
              <a16:creationId xmlns:a16="http://schemas.microsoft.com/office/drawing/2014/main" id="{16CCBEDA-70E5-44D5-AE7B-F7393F3F16DA}"/>
            </a:ext>
          </a:extLst>
        </xdr:cNvPr>
        <xdr:cNvSpPr>
          <a:spLocks noChangeShapeType="1"/>
        </xdr:cNvSpPr>
      </xdr:nvSpPr>
      <xdr:spPr bwMode="auto">
        <a:xfrm flipV="1">
          <a:off x="5539740" y="4640580"/>
          <a:ext cx="0" cy="289560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335280</xdr:colOff>
      <xdr:row>19</xdr:row>
      <xdr:rowOff>68580</xdr:rowOff>
    </xdr:from>
    <xdr:to>
      <xdr:col>11</xdr:col>
      <xdr:colOff>335280</xdr:colOff>
      <xdr:row>32</xdr:row>
      <xdr:rowOff>137160</xdr:rowOff>
    </xdr:to>
    <xdr:sp macro="" textlink="">
      <xdr:nvSpPr>
        <xdr:cNvPr id="9" name="Line 8">
          <a:extLst>
            <a:ext uri="{FF2B5EF4-FFF2-40B4-BE49-F238E27FC236}">
              <a16:creationId xmlns:a16="http://schemas.microsoft.com/office/drawing/2014/main" id="{B7D5AA2C-BAC9-4A1D-B091-09BB984EA2DF}"/>
            </a:ext>
          </a:extLst>
        </xdr:cNvPr>
        <xdr:cNvSpPr>
          <a:spLocks noChangeShapeType="1"/>
        </xdr:cNvSpPr>
      </xdr:nvSpPr>
      <xdr:spPr bwMode="auto">
        <a:xfrm flipV="1">
          <a:off x="9418320" y="4511040"/>
          <a:ext cx="0" cy="304038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441960</xdr:colOff>
      <xdr:row>19</xdr:row>
      <xdr:rowOff>76200</xdr:rowOff>
    </xdr:from>
    <xdr:to>
      <xdr:col>13</xdr:col>
      <xdr:colOff>441960</xdr:colOff>
      <xdr:row>32</xdr:row>
      <xdr:rowOff>137160</xdr:rowOff>
    </xdr:to>
    <xdr:sp macro="" textlink="">
      <xdr:nvSpPr>
        <xdr:cNvPr id="10" name="Line 9">
          <a:extLst>
            <a:ext uri="{FF2B5EF4-FFF2-40B4-BE49-F238E27FC236}">
              <a16:creationId xmlns:a16="http://schemas.microsoft.com/office/drawing/2014/main" id="{76431AF8-F2B4-4DA2-9189-D5E597FD370A}"/>
            </a:ext>
          </a:extLst>
        </xdr:cNvPr>
        <xdr:cNvSpPr>
          <a:spLocks noChangeShapeType="1"/>
        </xdr:cNvSpPr>
      </xdr:nvSpPr>
      <xdr:spPr bwMode="auto">
        <a:xfrm flipV="1">
          <a:off x="10881360" y="4518660"/>
          <a:ext cx="0" cy="303276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280596</xdr:colOff>
      <xdr:row>36</xdr:row>
      <xdr:rowOff>80234</xdr:rowOff>
    </xdr:from>
    <xdr:to>
      <xdr:col>6</xdr:col>
      <xdr:colOff>280596</xdr:colOff>
      <xdr:row>47</xdr:row>
      <xdr:rowOff>26894</xdr:rowOff>
    </xdr:to>
    <xdr:sp macro="" textlink="">
      <xdr:nvSpPr>
        <xdr:cNvPr id="11" name="Line 10">
          <a:extLst>
            <a:ext uri="{FF2B5EF4-FFF2-40B4-BE49-F238E27FC236}">
              <a16:creationId xmlns:a16="http://schemas.microsoft.com/office/drawing/2014/main" id="{0108B5FD-D707-4878-9C3A-6FECAED4D711}"/>
            </a:ext>
          </a:extLst>
        </xdr:cNvPr>
        <xdr:cNvSpPr>
          <a:spLocks noChangeShapeType="1"/>
        </xdr:cNvSpPr>
      </xdr:nvSpPr>
      <xdr:spPr bwMode="auto">
        <a:xfrm>
          <a:off x="6044902" y="8569810"/>
          <a:ext cx="0" cy="2510566"/>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90543</xdr:colOff>
      <xdr:row>36</xdr:row>
      <xdr:rowOff>58270</xdr:rowOff>
    </xdr:from>
    <xdr:to>
      <xdr:col>11</xdr:col>
      <xdr:colOff>90543</xdr:colOff>
      <xdr:row>46</xdr:row>
      <xdr:rowOff>215152</xdr:rowOff>
    </xdr:to>
    <xdr:sp macro="" textlink="">
      <xdr:nvSpPr>
        <xdr:cNvPr id="12" name="Line 11">
          <a:extLst>
            <a:ext uri="{FF2B5EF4-FFF2-40B4-BE49-F238E27FC236}">
              <a16:creationId xmlns:a16="http://schemas.microsoft.com/office/drawing/2014/main" id="{A50CA0E4-4CB8-4EB1-AA1A-0C23F7FC5C1A}"/>
            </a:ext>
          </a:extLst>
        </xdr:cNvPr>
        <xdr:cNvSpPr>
          <a:spLocks noChangeShapeType="1"/>
        </xdr:cNvSpPr>
      </xdr:nvSpPr>
      <xdr:spPr bwMode="auto">
        <a:xfrm flipH="1">
          <a:off x="9333155" y="8547846"/>
          <a:ext cx="0" cy="2487706"/>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226695</xdr:colOff>
      <xdr:row>17</xdr:row>
      <xdr:rowOff>226695</xdr:rowOff>
    </xdr:from>
    <xdr:to>
      <xdr:col>10</xdr:col>
      <xdr:colOff>226781</xdr:colOff>
      <xdr:row>18</xdr:row>
      <xdr:rowOff>190500</xdr:rowOff>
    </xdr:to>
    <xdr:sp macro="" textlink="">
      <xdr:nvSpPr>
        <xdr:cNvPr id="13" name="Text 31">
          <a:extLst>
            <a:ext uri="{FF2B5EF4-FFF2-40B4-BE49-F238E27FC236}">
              <a16:creationId xmlns:a16="http://schemas.microsoft.com/office/drawing/2014/main" id="{09787211-B3B5-45E8-86EF-7C47525DEDC0}"/>
            </a:ext>
          </a:extLst>
        </xdr:cNvPr>
        <xdr:cNvSpPr txBox="1">
          <a:spLocks noChangeArrowheads="1"/>
        </xdr:cNvSpPr>
      </xdr:nvSpPr>
      <xdr:spPr bwMode="auto">
        <a:xfrm>
          <a:off x="6360795" y="1011555"/>
          <a:ext cx="1143086" cy="192405"/>
        </a:xfrm>
        <a:prstGeom prst="rect">
          <a:avLst/>
        </a:prstGeom>
        <a:solidFill>
          <a:srgbClr val="FFFFFF"/>
        </a:solidFill>
        <a:ln w="9525">
          <a:noFill/>
          <a:miter lim="800000"/>
          <a:headEnd/>
          <a:tailEnd/>
        </a:ln>
      </xdr:spPr>
      <xdr:txBody>
        <a:bodyPr vertOverflow="clip" wrap="square" lIns="27432" tIns="36576" rIns="0" bIns="0" anchor="t" upright="1"/>
        <a:lstStyle/>
        <a:p>
          <a:pPr algn="l" rtl="0">
            <a:defRPr sz="1000"/>
          </a:pPr>
          <a:r>
            <a:rPr lang="th-TH" sz="1400" b="0" i="0" strike="noStrike">
              <a:solidFill>
                <a:srgbClr val="000000"/>
              </a:solidFill>
              <a:cs typeface="EucrosiaUPC"/>
            </a:rPr>
            <a:t>ล้านดอลลาร์ สรอ.</a:t>
          </a:r>
        </a:p>
      </xdr:txBody>
    </xdr:sp>
    <xdr:clientData/>
  </xdr:twoCellAnchor>
  <xdr:twoCellAnchor>
    <xdr:from>
      <xdr:col>1</xdr:col>
      <xdr:colOff>516255</xdr:colOff>
      <xdr:row>34</xdr:row>
      <xdr:rowOff>222885</xdr:rowOff>
    </xdr:from>
    <xdr:to>
      <xdr:col>3</xdr:col>
      <xdr:colOff>506806</xdr:colOff>
      <xdr:row>35</xdr:row>
      <xdr:rowOff>213572</xdr:rowOff>
    </xdr:to>
    <xdr:sp macro="" textlink="">
      <xdr:nvSpPr>
        <xdr:cNvPr id="14" name="Text 32">
          <a:extLst>
            <a:ext uri="{FF2B5EF4-FFF2-40B4-BE49-F238E27FC236}">
              <a16:creationId xmlns:a16="http://schemas.microsoft.com/office/drawing/2014/main" id="{E83EADDB-2907-42B7-8207-6B969AD76132}"/>
            </a:ext>
          </a:extLst>
        </xdr:cNvPr>
        <xdr:cNvSpPr txBox="1">
          <a:spLocks noChangeArrowheads="1"/>
        </xdr:cNvSpPr>
      </xdr:nvSpPr>
      <xdr:spPr bwMode="auto">
        <a:xfrm>
          <a:off x="2771775" y="4893945"/>
          <a:ext cx="1133551" cy="219287"/>
        </a:xfrm>
        <a:prstGeom prst="rect">
          <a:avLst/>
        </a:prstGeom>
        <a:solidFill>
          <a:srgbClr val="FFFFFF"/>
        </a:solidFill>
        <a:ln w="9525">
          <a:noFill/>
          <a:miter lim="800000"/>
          <a:headEnd/>
          <a:tailEnd/>
        </a:ln>
      </xdr:spPr>
      <xdr:txBody>
        <a:bodyPr vertOverflow="clip" wrap="square" lIns="27432" tIns="41148" rIns="0" bIns="0" anchor="t" upright="1"/>
        <a:lstStyle/>
        <a:p>
          <a:pPr algn="l" rtl="0">
            <a:defRPr sz="1000"/>
          </a:pPr>
          <a:r>
            <a:rPr lang="th-TH" sz="1200" b="0" i="0" strike="noStrike">
              <a:solidFill>
                <a:srgbClr val="000000"/>
              </a:solidFill>
              <a:latin typeface="Angsana New"/>
              <a:cs typeface="Angsana New"/>
            </a:rPr>
            <a:t>ล้านดอลลาร์ สรอ.</a:t>
          </a:r>
        </a:p>
      </xdr:txBody>
    </xdr:sp>
    <xdr:clientData/>
  </xdr:twoCellAnchor>
  <xdr:twoCellAnchor>
    <xdr:from>
      <xdr:col>6</xdr:col>
      <xdr:colOff>60960</xdr:colOff>
      <xdr:row>28</xdr:row>
      <xdr:rowOff>45720</xdr:rowOff>
    </xdr:from>
    <xdr:to>
      <xdr:col>6</xdr:col>
      <xdr:colOff>502920</xdr:colOff>
      <xdr:row>29</xdr:row>
      <xdr:rowOff>198120</xdr:rowOff>
    </xdr:to>
    <xdr:sp macro="" textlink="">
      <xdr:nvSpPr>
        <xdr:cNvPr id="16" name="Text Box 10">
          <a:extLst>
            <a:ext uri="{FF2B5EF4-FFF2-40B4-BE49-F238E27FC236}">
              <a16:creationId xmlns:a16="http://schemas.microsoft.com/office/drawing/2014/main" id="{E6480A28-FC6B-47FC-990E-AC014D4E4722}"/>
            </a:ext>
          </a:extLst>
        </xdr:cNvPr>
        <xdr:cNvSpPr txBox="1">
          <a:spLocks noChangeArrowheads="1"/>
        </xdr:cNvSpPr>
      </xdr:nvSpPr>
      <xdr:spPr bwMode="auto">
        <a:xfrm>
          <a:off x="5173980" y="3345180"/>
          <a:ext cx="4419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c:userShapes xmlns:c="http://schemas.openxmlformats.org/drawingml/2006/chart">
  <cdr:relSizeAnchor xmlns:cdr="http://schemas.openxmlformats.org/drawingml/2006/chartDrawing">
    <cdr:from>
      <cdr:x>0.17498</cdr:x>
      <cdr:y>0.86665</cdr:y>
    </cdr:from>
    <cdr:to>
      <cdr:x>0.17498</cdr:x>
      <cdr:y>0.86665</cdr:y>
    </cdr:to>
    <cdr:sp macro="" textlink="">
      <cdr:nvSpPr>
        <cdr:cNvPr id="121857" name="Text 3"/>
        <cdr:cNvSpPr txBox="1">
          <a:spLocks xmlns:a="http://schemas.openxmlformats.org/drawingml/2006/main" noChangeArrowheads="1"/>
        </cdr:cNvSpPr>
      </cdr:nvSpPr>
      <cdr:spPr bwMode="auto">
        <a:xfrm xmlns:a="http://schemas.openxmlformats.org/drawingml/2006/main">
          <a:off x="1400669" y="26364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0.48317</cdr:x>
      <cdr:y>0.86665</cdr:y>
    </cdr:from>
    <cdr:to>
      <cdr:x>0.48317</cdr:x>
      <cdr:y>0.86665</cdr:y>
    </cdr:to>
    <cdr:sp macro="" textlink="">
      <cdr:nvSpPr>
        <cdr:cNvPr id="121858" name="Text 4"/>
        <cdr:cNvSpPr txBox="1">
          <a:spLocks xmlns:a="http://schemas.openxmlformats.org/drawingml/2006/main" noChangeArrowheads="1"/>
        </cdr:cNvSpPr>
      </cdr:nvSpPr>
      <cdr:spPr bwMode="auto">
        <a:xfrm xmlns:a="http://schemas.openxmlformats.org/drawingml/2006/main">
          <a:off x="3829653" y="26364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r>
            <a:rPr lang="en-US" sz="1400" b="0" i="0" strike="noStrike">
              <a:solidFill>
                <a:srgbClr val="000000"/>
              </a:solidFill>
              <a:cs typeface="EucrosiaUPC"/>
            </a:rPr>
            <a:t>   </a:t>
          </a:r>
        </a:p>
      </cdr:txBody>
    </cdr:sp>
  </cdr:relSizeAnchor>
  <cdr:relSizeAnchor xmlns:cdr="http://schemas.openxmlformats.org/drawingml/2006/chartDrawing">
    <cdr:from>
      <cdr:x>0.04036</cdr:x>
      <cdr:y>0.01567</cdr:y>
    </cdr:from>
    <cdr:to>
      <cdr:x>0.04036</cdr:x>
      <cdr:y>0.01567</cdr:y>
    </cdr:to>
    <cdr:sp macro="" textlink="">
      <cdr:nvSpPr>
        <cdr:cNvPr id="121859" name="Text 8"/>
        <cdr:cNvSpPr txBox="1">
          <a:spLocks xmlns:a="http://schemas.openxmlformats.org/drawingml/2006/main" noChangeArrowheads="1"/>
        </cdr:cNvSpPr>
      </cdr:nvSpPr>
      <cdr:spPr bwMode="auto">
        <a:xfrm xmlns:a="http://schemas.openxmlformats.org/drawingml/2006/main">
          <a:off x="376093"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0" bIns="36576" anchor="ctr" upright="1"/>
        <a:lstStyle xmlns:a="http://schemas.openxmlformats.org/drawingml/2006/main"/>
        <a:p xmlns:a="http://schemas.openxmlformats.org/drawingml/2006/main">
          <a:pPr algn="l" rtl="0">
            <a:defRPr sz="1000"/>
          </a:pPr>
          <a:r>
            <a:rPr lang="en-US" sz="1200" b="0" i="0" strike="noStrike">
              <a:solidFill>
                <a:srgbClr val="000000"/>
              </a:solidFill>
              <a:cs typeface="EucrosiaUPC"/>
            </a:rPr>
            <a:t>Million US$</a:t>
          </a:r>
        </a:p>
      </cdr:txBody>
    </cdr:sp>
  </cdr:relSizeAnchor>
  <cdr:relSizeAnchor xmlns:cdr="http://schemas.openxmlformats.org/drawingml/2006/chartDrawing">
    <cdr:from>
      <cdr:x>0.35424</cdr:x>
      <cdr:y>0.08033</cdr:y>
    </cdr:from>
    <cdr:to>
      <cdr:x>0.35424</cdr:x>
      <cdr:y>0.08033</cdr:y>
    </cdr:to>
    <cdr:sp macro="" textlink="">
      <cdr:nvSpPr>
        <cdr:cNvPr id="121860" name="Text 9"/>
        <cdr:cNvSpPr txBox="1">
          <a:spLocks xmlns:a="http://schemas.openxmlformats.org/drawingml/2006/main" noChangeArrowheads="1"/>
        </cdr:cNvSpPr>
      </cdr:nvSpPr>
      <cdr:spPr bwMode="auto">
        <a:xfrm xmlns:a="http://schemas.openxmlformats.org/drawingml/2006/main">
          <a:off x="2816765" y="25609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80"/>
              </a:solidFill>
              <a:latin typeface="Angsana New"/>
              <a:cs typeface="Angsana New"/>
            </a:rPr>
            <a:t>Current Account and Balance of Payments</a:t>
          </a:r>
        </a:p>
      </cdr:txBody>
    </cdr:sp>
  </cdr:relSizeAnchor>
  <cdr:relSizeAnchor xmlns:cdr="http://schemas.openxmlformats.org/drawingml/2006/chartDrawing">
    <cdr:from>
      <cdr:x>0.81193</cdr:x>
      <cdr:y>0.86665</cdr:y>
    </cdr:from>
    <cdr:to>
      <cdr:x>0.81193</cdr:x>
      <cdr:y>0.86665</cdr:y>
    </cdr:to>
    <cdr:sp macro="" textlink="">
      <cdr:nvSpPr>
        <cdr:cNvPr id="121861" name="Text 5"/>
        <cdr:cNvSpPr txBox="1">
          <a:spLocks xmlns:a="http://schemas.openxmlformats.org/drawingml/2006/main" noChangeArrowheads="1"/>
        </cdr:cNvSpPr>
      </cdr:nvSpPr>
      <cdr:spPr bwMode="auto">
        <a:xfrm xmlns:a="http://schemas.openxmlformats.org/drawingml/2006/main">
          <a:off x="6420310" y="26364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userShapes>
</file>

<file path=xl/drawings/drawing5.xml><?xml version="1.0" encoding="utf-8"?>
<c:userShapes xmlns:c="http://schemas.openxmlformats.org/drawingml/2006/chart">
  <cdr:relSizeAnchor xmlns:cdr="http://schemas.openxmlformats.org/drawingml/2006/chartDrawing">
    <cdr:from>
      <cdr:x>0.16082</cdr:x>
      <cdr:y>0.86699</cdr:y>
    </cdr:from>
    <cdr:to>
      <cdr:x>0.16082</cdr:x>
      <cdr:y>0.86699</cdr:y>
    </cdr:to>
    <cdr:sp macro="" textlink="">
      <cdr:nvSpPr>
        <cdr:cNvPr id="119809" name="Text 3"/>
        <cdr:cNvSpPr txBox="1">
          <a:spLocks xmlns:a="http://schemas.openxmlformats.org/drawingml/2006/main" noChangeArrowheads="1"/>
        </cdr:cNvSpPr>
      </cdr:nvSpPr>
      <cdr:spPr bwMode="auto">
        <a:xfrm xmlns:a="http://schemas.openxmlformats.org/drawingml/2006/main">
          <a:off x="826183" y="3191688"/>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0.51361</cdr:x>
      <cdr:y>0.1211</cdr:y>
    </cdr:from>
    <cdr:to>
      <cdr:x>0.51361</cdr:x>
      <cdr:y>0.1211</cdr:y>
    </cdr:to>
    <cdr:sp macro="" textlink="">
      <cdr:nvSpPr>
        <cdr:cNvPr id="119812" name="Text 6"/>
        <cdr:cNvSpPr txBox="1">
          <a:spLocks xmlns:a="http://schemas.openxmlformats.org/drawingml/2006/main" noChangeArrowheads="1"/>
        </cdr:cNvSpPr>
      </cdr:nvSpPr>
      <cdr:spPr bwMode="auto">
        <a:xfrm xmlns:a="http://schemas.openxmlformats.org/drawingml/2006/main">
          <a:off x="2130931" y="47519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0.3316</cdr:x>
      <cdr:y>0.01564</cdr:y>
    </cdr:from>
    <cdr:to>
      <cdr:x>0.3316</cdr:x>
      <cdr:y>0.01564</cdr:y>
    </cdr:to>
    <cdr:sp macro="" textlink="">
      <cdr:nvSpPr>
        <cdr:cNvPr id="119813" name="Text 8"/>
        <cdr:cNvSpPr txBox="1">
          <a:spLocks xmlns:a="http://schemas.openxmlformats.org/drawingml/2006/main" noChangeArrowheads="1"/>
        </cdr:cNvSpPr>
      </cdr:nvSpPr>
      <cdr:spPr bwMode="auto">
        <a:xfrm xmlns:a="http://schemas.openxmlformats.org/drawingml/2006/main">
          <a:off x="1458933" y="6691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th-TH" sz="1200" b="0" i="0" strike="noStrike">
              <a:solidFill>
                <a:srgbClr val="000080"/>
              </a:solidFill>
              <a:latin typeface="Angsana New"/>
              <a:cs typeface="Angsana New"/>
            </a:rPr>
            <a:t>มูลค่าการค้าต่างประเทศ</a:t>
          </a:r>
        </a:p>
      </cdr:txBody>
    </cdr:sp>
  </cdr:relSizeAnchor>
  <cdr:relSizeAnchor xmlns:cdr="http://schemas.openxmlformats.org/drawingml/2006/chartDrawing">
    <cdr:from>
      <cdr:x>0.31939</cdr:x>
      <cdr:y>0.05778</cdr:y>
    </cdr:from>
    <cdr:to>
      <cdr:x>0.31939</cdr:x>
      <cdr:y>0.05778</cdr:y>
    </cdr:to>
    <cdr:sp macro="" textlink="">
      <cdr:nvSpPr>
        <cdr:cNvPr id="119814" name="Text 9"/>
        <cdr:cNvSpPr txBox="1">
          <a:spLocks xmlns:a="http://schemas.openxmlformats.org/drawingml/2006/main" noChangeArrowheads="1"/>
        </cdr:cNvSpPr>
      </cdr:nvSpPr>
      <cdr:spPr bwMode="auto">
        <a:xfrm xmlns:a="http://schemas.openxmlformats.org/drawingml/2006/main">
          <a:off x="1412985" y="24061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80"/>
              </a:solidFill>
              <a:latin typeface="Angsana New"/>
              <a:cs typeface="Angsana New"/>
            </a:rPr>
            <a:t>International Trade</a:t>
          </a:r>
        </a:p>
      </cdr:txBody>
    </cdr:sp>
  </cdr:relSizeAnchor>
  <cdr:relSizeAnchor xmlns:cdr="http://schemas.openxmlformats.org/drawingml/2006/chartDrawing">
    <cdr:from>
      <cdr:x>0.01238</cdr:x>
      <cdr:y>0.01588</cdr:y>
    </cdr:from>
    <cdr:to>
      <cdr:x>0.01238</cdr:x>
      <cdr:y>0.01588</cdr:y>
    </cdr:to>
    <cdr:sp macro="" textlink="">
      <cdr:nvSpPr>
        <cdr:cNvPr id="119815" name="Text 14"/>
        <cdr:cNvSpPr txBox="1">
          <a:spLocks xmlns:a="http://schemas.openxmlformats.org/drawingml/2006/main" noChangeArrowheads="1"/>
        </cdr:cNvSpPr>
      </cdr:nvSpPr>
      <cdr:spPr bwMode="auto">
        <a:xfrm xmlns:a="http://schemas.openxmlformats.org/drawingml/2006/main">
          <a:off x="51757" y="6691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0" rIns="0" bIns="41148" anchor="b"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ล้านดอลลาร์ สรอ.</a:t>
          </a:r>
        </a:p>
      </cdr:txBody>
    </cdr:sp>
  </cdr:relSizeAnchor>
  <cdr:relSizeAnchor xmlns:cdr="http://schemas.openxmlformats.org/drawingml/2006/chartDrawing">
    <cdr:from>
      <cdr:x>0.06183</cdr:x>
      <cdr:y>0.01564</cdr:y>
    </cdr:from>
    <cdr:to>
      <cdr:x>0.06183</cdr:x>
      <cdr:y>0.01564</cdr:y>
    </cdr:to>
    <cdr:sp macro="" textlink="">
      <cdr:nvSpPr>
        <cdr:cNvPr id="119816" name="Text 15"/>
        <cdr:cNvSpPr txBox="1">
          <a:spLocks xmlns:a="http://schemas.openxmlformats.org/drawingml/2006/main" noChangeArrowheads="1"/>
        </cdr:cNvSpPr>
      </cdr:nvSpPr>
      <cdr:spPr bwMode="auto">
        <a:xfrm xmlns:a="http://schemas.openxmlformats.org/drawingml/2006/main">
          <a:off x="381056" y="6154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0" bIns="36576" anchor="ctr" upright="1"/>
        <a:lstStyle xmlns:a="http://schemas.openxmlformats.org/drawingml/2006/main"/>
        <a:p xmlns:a="http://schemas.openxmlformats.org/drawingml/2006/main">
          <a:pPr algn="l" rtl="0">
            <a:defRPr sz="1000"/>
          </a:pPr>
          <a:r>
            <a:rPr lang="en-US" sz="1100" b="0" i="0" strike="noStrike">
              <a:solidFill>
                <a:srgbClr val="000000"/>
              </a:solidFill>
              <a:cs typeface="EucrosiaUPC"/>
            </a:rPr>
            <a:t>Millions US$</a:t>
          </a:r>
        </a:p>
      </cdr:txBody>
    </cdr:sp>
  </cdr:relSizeAnchor>
  <cdr:relSizeAnchor xmlns:cdr="http://schemas.openxmlformats.org/drawingml/2006/chartDrawing">
    <cdr:from>
      <cdr:x>0.70389</cdr:x>
      <cdr:y>0.18661</cdr:y>
    </cdr:from>
    <cdr:to>
      <cdr:x>0.70389</cdr:x>
      <cdr:y>0.18661</cdr:y>
    </cdr:to>
    <cdr:sp macro="" textlink="">
      <cdr:nvSpPr>
        <cdr:cNvPr id="119817" name="Text Box 9"/>
        <cdr:cNvSpPr txBox="1">
          <a:spLocks xmlns:a="http://schemas.openxmlformats.org/drawingml/2006/main" noChangeArrowheads="1"/>
        </cdr:cNvSpPr>
      </cdr:nvSpPr>
      <cdr:spPr bwMode="auto">
        <a:xfrm xmlns:a="http://schemas.openxmlformats.org/drawingml/2006/main">
          <a:off x="2824947" y="71067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l" rtl="0">
            <a:defRPr sz="1000"/>
          </a:pPr>
          <a:r>
            <a:rPr lang="en-US" sz="1225" b="1" i="0" strike="noStrike">
              <a:solidFill>
                <a:srgbClr val="339966"/>
              </a:solidFill>
              <a:cs typeface="EucrosiaUPC"/>
            </a:rPr>
            <a:t>9,425</a:t>
          </a:r>
        </a:p>
      </cdr:txBody>
    </cdr:sp>
  </cdr:relSizeAnchor>
</c:userShapes>
</file>

<file path=xl/drawings/drawing6.xml><?xml version="1.0" encoding="utf-8"?>
<c:userShapes xmlns:c="http://schemas.openxmlformats.org/drawingml/2006/chart">
  <cdr:relSizeAnchor xmlns:cdr="http://schemas.openxmlformats.org/drawingml/2006/chartDrawing">
    <cdr:from>
      <cdr:x>0.3281</cdr:x>
      <cdr:y>0.06231</cdr:y>
    </cdr:from>
    <cdr:to>
      <cdr:x>0.3281</cdr:x>
      <cdr:y>0.06231</cdr:y>
    </cdr:to>
    <cdr:sp macro="" textlink="">
      <cdr:nvSpPr>
        <cdr:cNvPr id="120836" name="Text 6"/>
        <cdr:cNvSpPr txBox="1">
          <a:spLocks xmlns:a="http://schemas.openxmlformats.org/drawingml/2006/main" noChangeArrowheads="1"/>
        </cdr:cNvSpPr>
      </cdr:nvSpPr>
      <cdr:spPr bwMode="auto">
        <a:xfrm xmlns:a="http://schemas.openxmlformats.org/drawingml/2006/main">
          <a:off x="1229166" y="22701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80"/>
              </a:solidFill>
              <a:latin typeface="Angsana New"/>
              <a:cs typeface="Angsana New"/>
            </a:rPr>
            <a:t>12-Month Moving </a:t>
          </a:r>
          <a:r>
            <a:rPr lang="en-US" sz="1400" b="0" i="0" strike="noStrike">
              <a:solidFill>
                <a:srgbClr val="000080"/>
              </a:solidFill>
              <a:latin typeface="Angsana New"/>
              <a:cs typeface="Angsana New"/>
            </a:rPr>
            <a:t>Average</a:t>
          </a:r>
        </a:p>
      </cdr:txBody>
    </cdr:sp>
  </cdr:relSizeAnchor>
  <cdr:relSizeAnchor xmlns:cdr="http://schemas.openxmlformats.org/drawingml/2006/chartDrawing">
    <cdr:from>
      <cdr:x>0.30981</cdr:x>
      <cdr:y>0.01316</cdr:y>
    </cdr:from>
    <cdr:to>
      <cdr:x>0.30981</cdr:x>
      <cdr:y>0.01316</cdr:y>
    </cdr:to>
    <cdr:sp macro="" textlink="">
      <cdr:nvSpPr>
        <cdr:cNvPr id="120837" name="Text 7"/>
        <cdr:cNvSpPr txBox="1">
          <a:spLocks xmlns:a="http://schemas.openxmlformats.org/drawingml/2006/main" noChangeArrowheads="1"/>
        </cdr:cNvSpPr>
      </cdr:nvSpPr>
      <cdr:spPr bwMode="auto">
        <a:xfrm xmlns:a="http://schemas.openxmlformats.org/drawingml/2006/main">
          <a:off x="1166663"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80"/>
              </a:solidFill>
              <a:latin typeface="Angsana New"/>
              <a:cs typeface="Angsana New"/>
            </a:rPr>
            <a:t>อัตราเพิ่มเฉลี่ยเคลื่อนที่ถอยหลัง 12 เดือน</a:t>
          </a:r>
        </a:p>
      </cdr:txBody>
    </cdr:sp>
  </cdr:relSizeAnchor>
  <cdr:relSizeAnchor xmlns:cdr="http://schemas.openxmlformats.org/drawingml/2006/chartDrawing">
    <cdr:from>
      <cdr:x>0.07908</cdr:x>
      <cdr:y>0.01316</cdr:y>
    </cdr:from>
    <cdr:to>
      <cdr:x>0.07908</cdr:x>
      <cdr:y>0.01316</cdr:y>
    </cdr:to>
    <cdr:sp macro="" textlink="">
      <cdr:nvSpPr>
        <cdr:cNvPr id="120838" name="Text 9"/>
        <cdr:cNvSpPr txBox="1">
          <a:spLocks xmlns:a="http://schemas.openxmlformats.org/drawingml/2006/main" noChangeArrowheads="1"/>
        </cdr:cNvSpPr>
      </cdr:nvSpPr>
      <cdr:spPr bwMode="auto">
        <a:xfrm xmlns:a="http://schemas.openxmlformats.org/drawingml/2006/main">
          <a:off x="310004"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50292" rIns="27432" bIns="50292" anchor="ctr" upright="1"/>
        <a:lstStyle xmlns:a="http://schemas.openxmlformats.org/drawingml/2006/main"/>
        <a:p xmlns:a="http://schemas.openxmlformats.org/drawingml/2006/main">
          <a:pPr algn="ctr" rtl="0">
            <a:defRPr sz="1000"/>
          </a:pPr>
          <a:r>
            <a:rPr lang="en-US" sz="1600" b="0" i="0" strike="noStrike">
              <a:solidFill>
                <a:srgbClr val="000000"/>
              </a:solidFill>
              <a:latin typeface="Angsana New"/>
              <a:cs typeface="Angsana New"/>
            </a:rPr>
            <a:t>%</a:t>
          </a:r>
        </a:p>
      </cdr:txBody>
    </cdr:sp>
  </cdr:relSizeAnchor>
  <cdr:relSizeAnchor xmlns:cdr="http://schemas.openxmlformats.org/drawingml/2006/chartDrawing">
    <cdr:from>
      <cdr:x>0.7298</cdr:x>
      <cdr:y>0.19135</cdr:y>
    </cdr:from>
    <cdr:to>
      <cdr:x>0.7298</cdr:x>
      <cdr:y>0.19135</cdr:y>
    </cdr:to>
    <cdr:sp macro="" textlink="">
      <cdr:nvSpPr>
        <cdr:cNvPr id="120839" name="Text Box 7"/>
        <cdr:cNvSpPr txBox="1">
          <a:spLocks xmlns:a="http://schemas.openxmlformats.org/drawingml/2006/main" noChangeArrowheads="1"/>
        </cdr:cNvSpPr>
      </cdr:nvSpPr>
      <cdr:spPr bwMode="auto">
        <a:xfrm xmlns:a="http://schemas.openxmlformats.org/drawingml/2006/main">
          <a:off x="2751299" y="6966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50" b="1" i="0" strike="noStrike">
              <a:solidFill>
                <a:srgbClr val="FF0000"/>
              </a:solidFill>
              <a:cs typeface="EucrosiaUPC"/>
            </a:rPr>
            <a:t>22.4</a:t>
          </a:r>
        </a:p>
      </cdr:txBody>
    </cdr:sp>
  </cdr:relSizeAnchor>
  <cdr:relSizeAnchor xmlns:cdr="http://schemas.openxmlformats.org/drawingml/2006/chartDrawing">
    <cdr:from>
      <cdr:x>0.72907</cdr:x>
      <cdr:y>0.29163</cdr:y>
    </cdr:from>
    <cdr:to>
      <cdr:x>0.72907</cdr:x>
      <cdr:y>0.29163</cdr:y>
    </cdr:to>
    <cdr:sp macro="" textlink="">
      <cdr:nvSpPr>
        <cdr:cNvPr id="120840" name="Text Box 8"/>
        <cdr:cNvSpPr txBox="1">
          <a:spLocks xmlns:a="http://schemas.openxmlformats.org/drawingml/2006/main" noChangeArrowheads="1"/>
        </cdr:cNvSpPr>
      </cdr:nvSpPr>
      <cdr:spPr bwMode="auto">
        <a:xfrm xmlns:a="http://schemas.openxmlformats.org/drawingml/2006/main">
          <a:off x="2751299" y="106049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50" b="1" i="0" strike="noStrike">
              <a:solidFill>
                <a:srgbClr val="339966"/>
              </a:solidFill>
              <a:cs typeface="EucrosiaUPC"/>
            </a:rPr>
            <a:t>16.6</a:t>
          </a:r>
        </a:p>
      </cdr:txBody>
    </cdr:sp>
  </cdr:relSizeAnchor>
  <cdr:relSizeAnchor xmlns:cdr="http://schemas.openxmlformats.org/drawingml/2006/chartDrawing">
    <cdr:from>
      <cdr:x>0.49312</cdr:x>
      <cdr:y>0.49732</cdr:y>
    </cdr:from>
    <cdr:to>
      <cdr:x>0.51872</cdr:x>
      <cdr:y>0.56256</cdr:y>
    </cdr:to>
    <cdr:sp macro="" textlink="">
      <cdr:nvSpPr>
        <cdr:cNvPr id="120841" name="Text Box 9"/>
        <cdr:cNvSpPr txBox="1">
          <a:spLocks xmlns:a="http://schemas.openxmlformats.org/drawingml/2006/main" noChangeArrowheads="1"/>
        </cdr:cNvSpPr>
      </cdr:nvSpPr>
      <cdr:spPr bwMode="auto">
        <a:xfrm xmlns:a="http://schemas.openxmlformats.org/drawingml/2006/main">
          <a:off x="1853278" y="1808520"/>
          <a:ext cx="97431" cy="2378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0">
            <a:defRPr sz="1000"/>
          </a:pPr>
          <a:r>
            <a:rPr lang="en-US" sz="1075" b="0" i="0" strike="noStrike">
              <a:solidFill>
                <a:srgbClr val="000000"/>
              </a:solidFill>
              <a:cs typeface="EucrosiaUPC"/>
            </a:rPr>
            <a:t>                      </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297180</xdr:colOff>
      <xdr:row>19</xdr:row>
      <xdr:rowOff>91440</xdr:rowOff>
    </xdr:from>
    <xdr:to>
      <xdr:col>7</xdr:col>
      <xdr:colOff>495300</xdr:colOff>
      <xdr:row>33</xdr:row>
      <xdr:rowOff>99060</xdr:rowOff>
    </xdr:to>
    <xdr:graphicFrame macro="">
      <xdr:nvGraphicFramePr>
        <xdr:cNvPr id="2" name="Chart 1">
          <a:extLst>
            <a:ext uri="{FF2B5EF4-FFF2-40B4-BE49-F238E27FC236}">
              <a16:creationId xmlns:a16="http://schemas.microsoft.com/office/drawing/2014/main" id="{D74E6133-4B16-4B51-AB90-B1EFDA8877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297180</xdr:colOff>
      <xdr:row>47</xdr:row>
      <xdr:rowOff>228600</xdr:rowOff>
    </xdr:from>
    <xdr:to>
      <xdr:col>2</xdr:col>
      <xdr:colOff>571500</xdr:colOff>
      <xdr:row>47</xdr:row>
      <xdr:rowOff>228600</xdr:rowOff>
    </xdr:to>
    <xdr:sp macro="" textlink="">
      <xdr:nvSpPr>
        <xdr:cNvPr id="3" name="Line 2">
          <a:extLst>
            <a:ext uri="{FF2B5EF4-FFF2-40B4-BE49-F238E27FC236}">
              <a16:creationId xmlns:a16="http://schemas.microsoft.com/office/drawing/2014/main" id="{610793DC-5A80-4FA6-A5E8-F9E7CFBE8561}"/>
            </a:ext>
          </a:extLst>
        </xdr:cNvPr>
        <xdr:cNvSpPr>
          <a:spLocks noChangeShapeType="1"/>
        </xdr:cNvSpPr>
      </xdr:nvSpPr>
      <xdr:spPr bwMode="auto">
        <a:xfrm flipV="1">
          <a:off x="2339340" y="6934200"/>
          <a:ext cx="274320"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320040</xdr:colOff>
      <xdr:row>47</xdr:row>
      <xdr:rowOff>228600</xdr:rowOff>
    </xdr:from>
    <xdr:to>
      <xdr:col>11</xdr:col>
      <xdr:colOff>0</xdr:colOff>
      <xdr:row>47</xdr:row>
      <xdr:rowOff>228600</xdr:rowOff>
    </xdr:to>
    <xdr:sp macro="" textlink="">
      <xdr:nvSpPr>
        <xdr:cNvPr id="4" name="Line 3">
          <a:extLst>
            <a:ext uri="{FF2B5EF4-FFF2-40B4-BE49-F238E27FC236}">
              <a16:creationId xmlns:a16="http://schemas.microsoft.com/office/drawing/2014/main" id="{55921E7C-1462-416F-A175-CA2BB28F80F3}"/>
            </a:ext>
          </a:extLst>
        </xdr:cNvPr>
        <xdr:cNvSpPr>
          <a:spLocks noChangeShapeType="1"/>
        </xdr:cNvSpPr>
      </xdr:nvSpPr>
      <xdr:spPr bwMode="auto">
        <a:xfrm>
          <a:off x="6934200" y="6934200"/>
          <a:ext cx="251460" cy="0"/>
        </a:xfrm>
        <a:prstGeom prst="line">
          <a:avLst/>
        </a:prstGeom>
        <a:noFill/>
        <a:ln w="19050">
          <a:solidFill>
            <a:srgbClr val="00FF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361405</xdr:colOff>
      <xdr:row>18</xdr:row>
      <xdr:rowOff>274319</xdr:rowOff>
    </xdr:from>
    <xdr:to>
      <xdr:col>15</xdr:col>
      <xdr:colOff>544285</xdr:colOff>
      <xdr:row>33</xdr:row>
      <xdr:rowOff>86139</xdr:rowOff>
    </xdr:to>
    <xdr:graphicFrame macro="">
      <xdr:nvGraphicFramePr>
        <xdr:cNvPr id="5" name="Chart 4">
          <a:extLst>
            <a:ext uri="{FF2B5EF4-FFF2-40B4-BE49-F238E27FC236}">
              <a16:creationId xmlns:a16="http://schemas.microsoft.com/office/drawing/2014/main" id="{1B385615-68D7-498B-8DA8-169723093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1440180</xdr:colOff>
      <xdr:row>33</xdr:row>
      <xdr:rowOff>45719</xdr:rowOff>
    </xdr:from>
    <xdr:to>
      <xdr:col>8</xdr:col>
      <xdr:colOff>435429</xdr:colOff>
      <xdr:row>47</xdr:row>
      <xdr:rowOff>121919</xdr:rowOff>
    </xdr:to>
    <xdr:graphicFrame macro="">
      <xdr:nvGraphicFramePr>
        <xdr:cNvPr id="6" name="Chart 5">
          <a:extLst>
            <a:ext uri="{FF2B5EF4-FFF2-40B4-BE49-F238E27FC236}">
              <a16:creationId xmlns:a16="http://schemas.microsoft.com/office/drawing/2014/main" id="{34CCB1B0-91A9-4301-9ED2-D70A2C636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217716</xdr:colOff>
      <xdr:row>33</xdr:row>
      <xdr:rowOff>106680</xdr:rowOff>
    </xdr:from>
    <xdr:to>
      <xdr:col>15</xdr:col>
      <xdr:colOff>481150</xdr:colOff>
      <xdr:row>47</xdr:row>
      <xdr:rowOff>152400</xdr:rowOff>
    </xdr:to>
    <xdr:graphicFrame macro="">
      <xdr:nvGraphicFramePr>
        <xdr:cNvPr id="7" name="Chart 6">
          <a:extLst>
            <a:ext uri="{FF2B5EF4-FFF2-40B4-BE49-F238E27FC236}">
              <a16:creationId xmlns:a16="http://schemas.microsoft.com/office/drawing/2014/main" id="{9CAAB1EC-9041-48C4-860D-D8C2C5306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0</xdr:colOff>
      <xdr:row>33</xdr:row>
      <xdr:rowOff>45720</xdr:rowOff>
    </xdr:from>
    <xdr:to>
      <xdr:col>4</xdr:col>
      <xdr:colOff>78740</xdr:colOff>
      <xdr:row>34</xdr:row>
      <xdr:rowOff>78738</xdr:rowOff>
    </xdr:to>
    <xdr:sp macro="" textlink="">
      <xdr:nvSpPr>
        <xdr:cNvPr id="8" name="Text 14">
          <a:extLst>
            <a:ext uri="{FF2B5EF4-FFF2-40B4-BE49-F238E27FC236}">
              <a16:creationId xmlns:a16="http://schemas.microsoft.com/office/drawing/2014/main" id="{40F3D952-08CA-4332-97C7-E2320D24DBA3}"/>
            </a:ext>
          </a:extLst>
        </xdr:cNvPr>
        <xdr:cNvSpPr txBox="1">
          <a:spLocks noChangeArrowheads="1"/>
        </xdr:cNvSpPr>
      </xdr:nvSpPr>
      <xdr:spPr bwMode="auto">
        <a:xfrm>
          <a:off x="3185160" y="3627120"/>
          <a:ext cx="7874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401955</xdr:colOff>
      <xdr:row>18</xdr:row>
      <xdr:rowOff>259080</xdr:rowOff>
    </xdr:from>
    <xdr:to>
      <xdr:col>9</xdr:col>
      <xdr:colOff>532170</xdr:colOff>
      <xdr:row>19</xdr:row>
      <xdr:rowOff>215384</xdr:rowOff>
    </xdr:to>
    <xdr:sp macro="" textlink="">
      <xdr:nvSpPr>
        <xdr:cNvPr id="9" name="Text 20">
          <a:extLst>
            <a:ext uri="{FF2B5EF4-FFF2-40B4-BE49-F238E27FC236}">
              <a16:creationId xmlns:a16="http://schemas.microsoft.com/office/drawing/2014/main" id="{503F5D5C-8F6B-4042-A3E0-720E6AC083CB}"/>
            </a:ext>
          </a:extLst>
        </xdr:cNvPr>
        <xdr:cNvSpPr txBox="1">
          <a:spLocks noChangeArrowheads="1"/>
        </xdr:cNvSpPr>
      </xdr:nvSpPr>
      <xdr:spPr bwMode="auto">
        <a:xfrm>
          <a:off x="5873115" y="464820"/>
          <a:ext cx="701715" cy="238244"/>
        </a:xfrm>
        <a:prstGeom prst="rect">
          <a:avLst/>
        </a:prstGeom>
        <a:noFill/>
        <a:ln w="9525">
          <a:noFill/>
          <a:miter lim="800000"/>
          <a:headEnd/>
          <a:tailEnd/>
        </a:ln>
      </xdr:spPr>
      <xdr:txBody>
        <a:bodyPr vertOverflow="clip" wrap="square" lIns="27432" tIns="36576" rIns="0" bIns="0" anchor="t" upright="1"/>
        <a:lstStyle/>
        <a:p>
          <a:pPr algn="l" rtl="0">
            <a:defRPr sz="1000"/>
          </a:pPr>
          <a:r>
            <a:rPr lang="en-US" sz="1100" b="0" i="0" strike="noStrike">
              <a:solidFill>
                <a:srgbClr val="000000"/>
              </a:solidFill>
              <a:cs typeface="EucrosiaUPC"/>
            </a:rPr>
            <a:t>baht/ton</a:t>
          </a:r>
        </a:p>
      </xdr:txBody>
    </xdr:sp>
    <xdr:clientData/>
  </xdr:twoCellAnchor>
  <xdr:twoCellAnchor>
    <xdr:from>
      <xdr:col>2</xdr:col>
      <xdr:colOff>381000</xdr:colOff>
      <xdr:row>43</xdr:row>
      <xdr:rowOff>205740</xdr:rowOff>
    </xdr:from>
    <xdr:to>
      <xdr:col>4</xdr:col>
      <xdr:colOff>411480</xdr:colOff>
      <xdr:row>44</xdr:row>
      <xdr:rowOff>190500</xdr:rowOff>
    </xdr:to>
    <xdr:sp macro="" textlink="">
      <xdr:nvSpPr>
        <xdr:cNvPr id="10" name="Text 23">
          <a:extLst>
            <a:ext uri="{FF2B5EF4-FFF2-40B4-BE49-F238E27FC236}">
              <a16:creationId xmlns:a16="http://schemas.microsoft.com/office/drawing/2014/main" id="{A46CC88F-033D-48C1-9764-B376FDE952A9}"/>
            </a:ext>
          </a:extLst>
        </xdr:cNvPr>
        <xdr:cNvSpPr txBox="1">
          <a:spLocks noChangeArrowheads="1"/>
        </xdr:cNvSpPr>
      </xdr:nvSpPr>
      <xdr:spPr bwMode="auto">
        <a:xfrm>
          <a:off x="2423160" y="6027420"/>
          <a:ext cx="11734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99060</xdr:colOff>
      <xdr:row>20</xdr:row>
      <xdr:rowOff>175260</xdr:rowOff>
    </xdr:from>
    <xdr:to>
      <xdr:col>3</xdr:col>
      <xdr:colOff>180340</xdr:colOff>
      <xdr:row>22</xdr:row>
      <xdr:rowOff>38101</xdr:rowOff>
    </xdr:to>
    <xdr:sp macro="" textlink="">
      <xdr:nvSpPr>
        <xdr:cNvPr id="11" name="Text Box 10">
          <a:extLst>
            <a:ext uri="{FF2B5EF4-FFF2-40B4-BE49-F238E27FC236}">
              <a16:creationId xmlns:a16="http://schemas.microsoft.com/office/drawing/2014/main" id="{F7AA88D1-5475-4ECC-9DCB-2E8C72A55D98}"/>
            </a:ext>
          </a:extLst>
        </xdr:cNvPr>
        <xdr:cNvSpPr txBox="1">
          <a:spLocks noChangeArrowheads="1"/>
        </xdr:cNvSpPr>
      </xdr:nvSpPr>
      <xdr:spPr bwMode="auto">
        <a:xfrm>
          <a:off x="2712720" y="883920"/>
          <a:ext cx="8763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22860</xdr:colOff>
      <xdr:row>21</xdr:row>
      <xdr:rowOff>15240</xdr:rowOff>
    </xdr:from>
    <xdr:to>
      <xdr:col>11</xdr:col>
      <xdr:colOff>104140</xdr:colOff>
      <xdr:row>22</xdr:row>
      <xdr:rowOff>104141</xdr:rowOff>
    </xdr:to>
    <xdr:sp macro="" textlink="">
      <xdr:nvSpPr>
        <xdr:cNvPr id="12" name="Text Box 11">
          <a:extLst>
            <a:ext uri="{FF2B5EF4-FFF2-40B4-BE49-F238E27FC236}">
              <a16:creationId xmlns:a16="http://schemas.microsoft.com/office/drawing/2014/main" id="{34CB3007-B949-4863-AE64-9E2A33CE42E2}"/>
            </a:ext>
          </a:extLst>
        </xdr:cNvPr>
        <xdr:cNvSpPr txBox="1">
          <a:spLocks noChangeArrowheads="1"/>
        </xdr:cNvSpPr>
      </xdr:nvSpPr>
      <xdr:spPr bwMode="auto">
        <a:xfrm>
          <a:off x="7208520" y="944880"/>
          <a:ext cx="87630" cy="316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510540</xdr:colOff>
      <xdr:row>20</xdr:row>
      <xdr:rowOff>93345</xdr:rowOff>
    </xdr:from>
    <xdr:to>
      <xdr:col>13</xdr:col>
      <xdr:colOff>194682</xdr:colOff>
      <xdr:row>21</xdr:row>
      <xdr:rowOff>189639</xdr:rowOff>
    </xdr:to>
    <xdr:sp macro="" textlink="">
      <xdr:nvSpPr>
        <xdr:cNvPr id="13" name="Text Box 12">
          <a:extLst>
            <a:ext uri="{FF2B5EF4-FFF2-40B4-BE49-F238E27FC236}">
              <a16:creationId xmlns:a16="http://schemas.microsoft.com/office/drawing/2014/main" id="{72EFBDA3-06D2-45AC-866F-3DD1FC30FE37}"/>
            </a:ext>
          </a:extLst>
        </xdr:cNvPr>
        <xdr:cNvSpPr txBox="1">
          <a:spLocks noChangeArrowheads="1"/>
        </xdr:cNvSpPr>
      </xdr:nvSpPr>
      <xdr:spPr bwMode="auto">
        <a:xfrm>
          <a:off x="7124700" y="802005"/>
          <a:ext cx="1398642" cy="317274"/>
        </a:xfrm>
        <a:prstGeom prst="rect">
          <a:avLst/>
        </a:prstGeom>
        <a:noFill/>
        <a:ln w="9525">
          <a:noFill/>
          <a:miter lim="800000"/>
          <a:headEnd/>
          <a:tailEnd/>
        </a:ln>
      </xdr:spPr>
      <xdr:txBody>
        <a:bodyPr vertOverflow="clip" wrap="square" lIns="36576" tIns="45720" rIns="0" bIns="0" anchor="ctr" upright="1"/>
        <a:lstStyle/>
        <a:p>
          <a:pPr algn="ctr" rtl="0">
            <a:defRPr sz="1000"/>
          </a:pPr>
          <a:r>
            <a:rPr lang="th-TH" sz="1400" b="1" i="0" strike="noStrike">
              <a:solidFill>
                <a:srgbClr val="002060"/>
              </a:solidFill>
              <a:cs typeface="EucrosiaUPC"/>
            </a:rPr>
            <a:t>ข้าว  100 % (ชั้น 2)</a:t>
          </a:r>
        </a:p>
      </xdr:txBody>
    </xdr:sp>
    <xdr:clientData/>
  </xdr:twoCellAnchor>
  <xdr:twoCellAnchor editAs="oneCell">
    <xdr:from>
      <xdr:col>11</xdr:col>
      <xdr:colOff>30480</xdr:colOff>
      <xdr:row>21</xdr:row>
      <xdr:rowOff>175260</xdr:rowOff>
    </xdr:from>
    <xdr:to>
      <xdr:col>11</xdr:col>
      <xdr:colOff>114300</xdr:colOff>
      <xdr:row>23</xdr:row>
      <xdr:rowOff>38100</xdr:rowOff>
    </xdr:to>
    <xdr:sp macro="" textlink="">
      <xdr:nvSpPr>
        <xdr:cNvPr id="14" name="Text Box 13">
          <a:extLst>
            <a:ext uri="{FF2B5EF4-FFF2-40B4-BE49-F238E27FC236}">
              <a16:creationId xmlns:a16="http://schemas.microsoft.com/office/drawing/2014/main" id="{014818F4-0A07-49C7-A207-5F0B83261B76}"/>
            </a:ext>
          </a:extLst>
        </xdr:cNvPr>
        <xdr:cNvSpPr txBox="1">
          <a:spLocks noChangeArrowheads="1"/>
        </xdr:cNvSpPr>
      </xdr:nvSpPr>
      <xdr:spPr bwMode="auto">
        <a:xfrm>
          <a:off x="7216140" y="1104900"/>
          <a:ext cx="8382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381000</xdr:colOff>
      <xdr:row>21</xdr:row>
      <xdr:rowOff>34290</xdr:rowOff>
    </xdr:from>
    <xdr:to>
      <xdr:col>13</xdr:col>
      <xdr:colOff>253311</xdr:colOff>
      <xdr:row>22</xdr:row>
      <xdr:rowOff>94614</xdr:rowOff>
    </xdr:to>
    <xdr:sp macro="" textlink="">
      <xdr:nvSpPr>
        <xdr:cNvPr id="15" name="Text Box 14">
          <a:extLst>
            <a:ext uri="{FF2B5EF4-FFF2-40B4-BE49-F238E27FC236}">
              <a16:creationId xmlns:a16="http://schemas.microsoft.com/office/drawing/2014/main" id="{FFAF1366-181D-4D4E-AB2A-351E3F73290C}"/>
            </a:ext>
          </a:extLst>
        </xdr:cNvPr>
        <xdr:cNvSpPr txBox="1">
          <a:spLocks noChangeArrowheads="1"/>
        </xdr:cNvSpPr>
      </xdr:nvSpPr>
      <xdr:spPr bwMode="auto">
        <a:xfrm>
          <a:off x="6995160" y="963930"/>
          <a:ext cx="1586811" cy="281304"/>
        </a:xfrm>
        <a:prstGeom prst="rect">
          <a:avLst/>
        </a:prstGeom>
        <a:noFill/>
        <a:ln w="9525">
          <a:noFill/>
          <a:miter lim="800000"/>
          <a:headEnd/>
          <a:tailEnd/>
        </a:ln>
      </xdr:spPr>
      <xdr:txBody>
        <a:bodyPr vertOverflow="clip" wrap="square" lIns="27432" tIns="45720" rIns="0" bIns="0" anchor="ctr" upright="1"/>
        <a:lstStyle/>
        <a:p>
          <a:pPr algn="ctr" rtl="0">
            <a:defRPr sz="1000"/>
          </a:pPr>
          <a:r>
            <a:rPr lang="en-US" sz="1400" b="1" i="0" strike="noStrike">
              <a:solidFill>
                <a:srgbClr val="002060"/>
              </a:solidFill>
              <a:latin typeface="Angsana New"/>
              <a:cs typeface="Angsana New"/>
            </a:rPr>
            <a:t>Rice 100 % (second grade)</a:t>
          </a:r>
        </a:p>
      </xdr:txBody>
    </xdr:sp>
    <xdr:clientData/>
  </xdr:twoCellAnchor>
  <xdr:twoCellAnchor editAs="oneCell">
    <xdr:from>
      <xdr:col>4</xdr:col>
      <xdr:colOff>22860</xdr:colOff>
      <xdr:row>34</xdr:row>
      <xdr:rowOff>175260</xdr:rowOff>
    </xdr:from>
    <xdr:to>
      <xdr:col>4</xdr:col>
      <xdr:colOff>104140</xdr:colOff>
      <xdr:row>36</xdr:row>
      <xdr:rowOff>1</xdr:rowOff>
    </xdr:to>
    <xdr:sp macro="" textlink="">
      <xdr:nvSpPr>
        <xdr:cNvPr id="16" name="Text Box 15">
          <a:extLst>
            <a:ext uri="{FF2B5EF4-FFF2-40B4-BE49-F238E27FC236}">
              <a16:creationId xmlns:a16="http://schemas.microsoft.com/office/drawing/2014/main" id="{33DF460A-79A6-4C3A-9FC9-D2461526B666}"/>
            </a:ext>
          </a:extLst>
        </xdr:cNvPr>
        <xdr:cNvSpPr txBox="1">
          <a:spLocks noChangeArrowheads="1"/>
        </xdr:cNvSpPr>
      </xdr:nvSpPr>
      <xdr:spPr bwMode="auto">
        <a:xfrm>
          <a:off x="3208020" y="3977640"/>
          <a:ext cx="8763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362862</xdr:colOff>
      <xdr:row>34</xdr:row>
      <xdr:rowOff>180890</xdr:rowOff>
    </xdr:from>
    <xdr:to>
      <xdr:col>6</xdr:col>
      <xdr:colOff>64605</xdr:colOff>
      <xdr:row>36</xdr:row>
      <xdr:rowOff>35729</xdr:rowOff>
    </xdr:to>
    <xdr:sp macro="" textlink="">
      <xdr:nvSpPr>
        <xdr:cNvPr id="17" name="Text Box 16">
          <a:extLst>
            <a:ext uri="{FF2B5EF4-FFF2-40B4-BE49-F238E27FC236}">
              <a16:creationId xmlns:a16="http://schemas.microsoft.com/office/drawing/2014/main" id="{77CCC7FB-4F53-4490-8042-7DF2C9D262B5}"/>
            </a:ext>
          </a:extLst>
        </xdr:cNvPr>
        <xdr:cNvSpPr txBox="1">
          <a:spLocks noChangeArrowheads="1"/>
        </xdr:cNvSpPr>
      </xdr:nvSpPr>
      <xdr:spPr bwMode="auto">
        <a:xfrm>
          <a:off x="2976522" y="3983270"/>
          <a:ext cx="1416243" cy="327279"/>
        </a:xfrm>
        <a:prstGeom prst="rect">
          <a:avLst/>
        </a:prstGeom>
        <a:noFill/>
        <a:ln w="9525">
          <a:noFill/>
          <a:miter lim="800000"/>
          <a:headEnd/>
          <a:tailEnd/>
        </a:ln>
      </xdr:spPr>
      <xdr:txBody>
        <a:bodyPr vertOverflow="clip" wrap="square" lIns="36576" tIns="45720" rIns="0" bIns="0" anchor="t" upright="1"/>
        <a:lstStyle/>
        <a:p>
          <a:pPr algn="ctr" rtl="0">
            <a:defRPr sz="1000"/>
          </a:pPr>
          <a:r>
            <a:rPr lang="th-TH" sz="1400" b="1" i="0" strike="noStrike">
              <a:solidFill>
                <a:srgbClr val="002060"/>
              </a:solidFill>
              <a:latin typeface="Angsana New" panose="02020603050405020304" pitchFamily="18" charset="-34"/>
              <a:cs typeface="Angsana New" panose="02020603050405020304" pitchFamily="18" charset="-34"/>
            </a:rPr>
            <a:t>ข้าวโพด</a:t>
          </a:r>
          <a:r>
            <a:rPr lang="en-US" sz="1400" b="1" i="0" strike="noStrike">
              <a:solidFill>
                <a:srgbClr val="002060"/>
              </a:solidFill>
              <a:latin typeface="Angsana New" panose="02020603050405020304" pitchFamily="18" charset="-34"/>
              <a:cs typeface="Angsana New" panose="02020603050405020304" pitchFamily="18" charset="-34"/>
            </a:rPr>
            <a:t> (Maize)</a:t>
          </a:r>
          <a:endParaRPr lang="th-TH" sz="1400" b="1" i="0" strike="noStrike">
            <a:solidFill>
              <a:srgbClr val="002060"/>
            </a:solidFill>
            <a:latin typeface="Angsana New" panose="02020603050405020304" pitchFamily="18" charset="-34"/>
            <a:cs typeface="Angsana New" panose="02020603050405020304" pitchFamily="18" charset="-34"/>
          </a:endParaRPr>
        </a:p>
      </xdr:txBody>
    </xdr:sp>
    <xdr:clientData/>
  </xdr:twoCellAnchor>
  <xdr:twoCellAnchor editAs="oneCell">
    <xdr:from>
      <xdr:col>11</xdr:col>
      <xdr:colOff>220980</xdr:colOff>
      <xdr:row>34</xdr:row>
      <xdr:rowOff>190500</xdr:rowOff>
    </xdr:from>
    <xdr:to>
      <xdr:col>11</xdr:col>
      <xdr:colOff>304800</xdr:colOff>
      <xdr:row>36</xdr:row>
      <xdr:rowOff>2541</xdr:rowOff>
    </xdr:to>
    <xdr:sp macro="" textlink="">
      <xdr:nvSpPr>
        <xdr:cNvPr id="18" name="Text Box 18">
          <a:extLst>
            <a:ext uri="{FF2B5EF4-FFF2-40B4-BE49-F238E27FC236}">
              <a16:creationId xmlns:a16="http://schemas.microsoft.com/office/drawing/2014/main" id="{B46EEC0C-90F0-4031-B394-E329D4CC37E5}"/>
            </a:ext>
          </a:extLst>
        </xdr:cNvPr>
        <xdr:cNvSpPr txBox="1">
          <a:spLocks noChangeArrowheads="1"/>
        </xdr:cNvSpPr>
      </xdr:nvSpPr>
      <xdr:spPr bwMode="auto">
        <a:xfrm>
          <a:off x="7406640" y="3992880"/>
          <a:ext cx="83820" cy="2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441960</xdr:colOff>
      <xdr:row>35</xdr:row>
      <xdr:rowOff>175260</xdr:rowOff>
    </xdr:from>
    <xdr:to>
      <xdr:col>11</xdr:col>
      <xdr:colOff>523240</xdr:colOff>
      <xdr:row>37</xdr:row>
      <xdr:rowOff>38099</xdr:rowOff>
    </xdr:to>
    <xdr:sp macro="" textlink="">
      <xdr:nvSpPr>
        <xdr:cNvPr id="20" name="Text Box 20">
          <a:extLst>
            <a:ext uri="{FF2B5EF4-FFF2-40B4-BE49-F238E27FC236}">
              <a16:creationId xmlns:a16="http://schemas.microsoft.com/office/drawing/2014/main" id="{0DD8963F-BE08-4B33-8563-1EA2139398BD}"/>
            </a:ext>
          </a:extLst>
        </xdr:cNvPr>
        <xdr:cNvSpPr txBox="1">
          <a:spLocks noChangeArrowheads="1"/>
        </xdr:cNvSpPr>
      </xdr:nvSpPr>
      <xdr:spPr bwMode="auto">
        <a:xfrm>
          <a:off x="7627620" y="4229100"/>
          <a:ext cx="8763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411480</xdr:colOff>
      <xdr:row>33</xdr:row>
      <xdr:rowOff>160020</xdr:rowOff>
    </xdr:from>
    <xdr:to>
      <xdr:col>5</xdr:col>
      <xdr:colOff>485140</xdr:colOff>
      <xdr:row>35</xdr:row>
      <xdr:rowOff>0</xdr:rowOff>
    </xdr:to>
    <xdr:sp macro="" textlink="">
      <xdr:nvSpPr>
        <xdr:cNvPr id="22" name="Text Box 24">
          <a:extLst>
            <a:ext uri="{FF2B5EF4-FFF2-40B4-BE49-F238E27FC236}">
              <a16:creationId xmlns:a16="http://schemas.microsoft.com/office/drawing/2014/main" id="{5FCB7542-2E31-4177-9CF8-1D7BFE0885BA}"/>
            </a:ext>
          </a:extLst>
        </xdr:cNvPr>
        <xdr:cNvSpPr txBox="1">
          <a:spLocks noChangeArrowheads="1"/>
        </xdr:cNvSpPr>
      </xdr:nvSpPr>
      <xdr:spPr bwMode="auto">
        <a:xfrm>
          <a:off x="4168140" y="3741420"/>
          <a:ext cx="8001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271077</xdr:colOff>
      <xdr:row>23</xdr:row>
      <xdr:rowOff>206389</xdr:rowOff>
    </xdr:from>
    <xdr:to>
      <xdr:col>4</xdr:col>
      <xdr:colOff>392997</xdr:colOff>
      <xdr:row>23</xdr:row>
      <xdr:rowOff>206389</xdr:rowOff>
    </xdr:to>
    <xdr:cxnSp macro="">
      <xdr:nvCxnSpPr>
        <xdr:cNvPr id="23" name="Straight Connector 37">
          <a:extLst>
            <a:ext uri="{FF2B5EF4-FFF2-40B4-BE49-F238E27FC236}">
              <a16:creationId xmlns:a16="http://schemas.microsoft.com/office/drawing/2014/main" id="{E5E35A89-64FF-4A34-BBAA-076E23B96D86}"/>
            </a:ext>
          </a:extLst>
        </xdr:cNvPr>
        <xdr:cNvCxnSpPr>
          <a:cxnSpLocks noChangeShapeType="1"/>
        </xdr:cNvCxnSpPr>
      </xdr:nvCxnSpPr>
      <xdr:spPr bwMode="auto">
        <a:xfrm>
          <a:off x="3456237" y="1577989"/>
          <a:ext cx="121920" cy="0"/>
        </a:xfrm>
        <a:prstGeom prst="line">
          <a:avLst/>
        </a:prstGeom>
        <a:noFill/>
        <a:ln w="19050" algn="ctr">
          <a:solidFill>
            <a:srgbClr val="4F81BD"/>
          </a:solidFill>
          <a:prstDash val="sysDash"/>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c:userShapes xmlns:c="http://schemas.openxmlformats.org/drawingml/2006/chart">
  <cdr:relSizeAnchor xmlns:cdr="http://schemas.openxmlformats.org/drawingml/2006/chartDrawing">
    <cdr:from>
      <cdr:x>0.38655</cdr:x>
      <cdr:y>0.06398</cdr:y>
    </cdr:from>
    <cdr:to>
      <cdr:x>0.38845</cdr:x>
      <cdr:y>0.90909</cdr:y>
    </cdr:to>
    <cdr:sp macro="" textlink="">
      <cdr:nvSpPr>
        <cdr:cNvPr id="11266" name="Line 2"/>
        <cdr:cNvSpPr>
          <a:spLocks xmlns:a="http://schemas.openxmlformats.org/drawingml/2006/main" noChangeShapeType="1"/>
        </cdr:cNvSpPr>
      </cdr:nvSpPr>
      <cdr:spPr bwMode="auto">
        <a:xfrm xmlns:a="http://schemas.openxmlformats.org/drawingml/2006/main" flipH="1">
          <a:off x="1402080" y="198423"/>
          <a:ext cx="6862" cy="2620977"/>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0.54238</cdr:x>
      <cdr:y>0.12578</cdr:y>
    </cdr:from>
    <cdr:to>
      <cdr:x>0.54895</cdr:x>
      <cdr:y>0.12578</cdr:y>
    </cdr:to>
    <cdr:sp macro="" textlink="">
      <cdr:nvSpPr>
        <cdr:cNvPr id="11267" name="Text 4"/>
        <cdr:cNvSpPr txBox="1">
          <a:spLocks xmlns:a="http://schemas.openxmlformats.org/drawingml/2006/main" noChangeArrowheads="1"/>
        </cdr:cNvSpPr>
      </cdr:nvSpPr>
      <cdr:spPr bwMode="auto">
        <a:xfrm xmlns:a="http://schemas.openxmlformats.org/drawingml/2006/main">
          <a:off x="1917557" y="35502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( 2538 = 100 )</a:t>
          </a:r>
        </a:p>
      </cdr:txBody>
    </cdr:sp>
  </cdr:relSizeAnchor>
  <cdr:relSizeAnchor xmlns:cdr="http://schemas.openxmlformats.org/drawingml/2006/chartDrawing">
    <cdr:from>
      <cdr:x>0.40552</cdr:x>
      <cdr:y>0.84371</cdr:y>
    </cdr:from>
    <cdr:to>
      <cdr:x>0.41402</cdr:x>
      <cdr:y>0.84371</cdr:y>
    </cdr:to>
    <cdr:sp macro="" textlink="">
      <cdr:nvSpPr>
        <cdr:cNvPr id="11272" name="Text 15"/>
        <cdr:cNvSpPr txBox="1">
          <a:spLocks xmlns:a="http://schemas.openxmlformats.org/drawingml/2006/main" noChangeArrowheads="1"/>
        </cdr:cNvSpPr>
      </cdr:nvSpPr>
      <cdr:spPr bwMode="auto">
        <a:xfrm xmlns:a="http://schemas.openxmlformats.org/drawingml/2006/main">
          <a:off x="1192752" y="26787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0.57513</cdr:x>
      <cdr:y>0.84371</cdr:y>
    </cdr:from>
    <cdr:to>
      <cdr:x>0.57975</cdr:x>
      <cdr:y>0.84371</cdr:y>
    </cdr:to>
    <cdr:sp macro="" textlink="">
      <cdr:nvSpPr>
        <cdr:cNvPr id="11273" name="Text 16"/>
        <cdr:cNvSpPr txBox="1">
          <a:spLocks xmlns:a="http://schemas.openxmlformats.org/drawingml/2006/main" noChangeArrowheads="1"/>
        </cdr:cNvSpPr>
      </cdr:nvSpPr>
      <cdr:spPr bwMode="auto">
        <a:xfrm xmlns:a="http://schemas.openxmlformats.org/drawingml/2006/main">
          <a:off x="2058718" y="26787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endParaRPr lang="en-US" sz="1200" b="1" i="0" strike="noStrike">
            <a:solidFill>
              <a:srgbClr val="000000"/>
            </a:solidFill>
            <a:latin typeface="Angsana New"/>
            <a:cs typeface="Angsana New"/>
          </a:endParaRPr>
        </a:p>
        <a:p xmlns:a="http://schemas.openxmlformats.org/drawingml/2006/main">
          <a:pPr algn="ctr" rtl="0">
            <a:defRPr sz="1000"/>
          </a:pPr>
          <a:endParaRPr lang="en-US" sz="1200" b="1" i="0" strike="noStrike">
            <a:solidFill>
              <a:srgbClr val="000000"/>
            </a:solidFill>
            <a:latin typeface="Angsana New"/>
            <a:cs typeface="Angsana New"/>
          </a:endParaRPr>
        </a:p>
      </cdr:txBody>
    </cdr:sp>
  </cdr:relSizeAnchor>
  <cdr:relSizeAnchor xmlns:cdr="http://schemas.openxmlformats.org/drawingml/2006/chartDrawing">
    <cdr:from>
      <cdr:x>0.88821</cdr:x>
      <cdr:y>0.84371</cdr:y>
    </cdr:from>
    <cdr:to>
      <cdr:x>0.89258</cdr:x>
      <cdr:y>0.84371</cdr:y>
    </cdr:to>
    <cdr:sp macro="" textlink="">
      <cdr:nvSpPr>
        <cdr:cNvPr id="11274" name="Text 17"/>
        <cdr:cNvSpPr txBox="1">
          <a:spLocks xmlns:a="http://schemas.openxmlformats.org/drawingml/2006/main" noChangeArrowheads="1"/>
        </cdr:cNvSpPr>
      </cdr:nvSpPr>
      <cdr:spPr bwMode="auto">
        <a:xfrm xmlns:a="http://schemas.openxmlformats.org/drawingml/2006/main">
          <a:off x="2973546" y="26787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0.66709</cdr:x>
      <cdr:y>0.06474</cdr:y>
    </cdr:from>
    <cdr:to>
      <cdr:x>0.66709</cdr:x>
      <cdr:y>0.91408</cdr:y>
    </cdr:to>
    <cdr:sp macro="" textlink="">
      <cdr:nvSpPr>
        <cdr:cNvPr id="11276" name="Line 12"/>
        <cdr:cNvSpPr>
          <a:spLocks xmlns:a="http://schemas.openxmlformats.org/drawingml/2006/main" noChangeShapeType="1"/>
        </cdr:cNvSpPr>
      </cdr:nvSpPr>
      <cdr:spPr bwMode="auto">
        <a:xfrm xmlns:a="http://schemas.openxmlformats.org/drawingml/2006/main">
          <a:off x="2419602" y="200786"/>
          <a:ext cx="0" cy="2634092"/>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0.40326</cdr:x>
      <cdr:y>0.90638</cdr:y>
    </cdr:from>
    <cdr:to>
      <cdr:x>0.41371</cdr:x>
      <cdr:y>0.90638</cdr:y>
    </cdr:to>
    <cdr:sp macro="" textlink="">
      <cdr:nvSpPr>
        <cdr:cNvPr id="11281" name="Text 54"/>
        <cdr:cNvSpPr txBox="1">
          <a:spLocks xmlns:a="http://schemas.openxmlformats.org/drawingml/2006/main" noChangeArrowheads="1"/>
        </cdr:cNvSpPr>
      </cdr:nvSpPr>
      <cdr:spPr bwMode="auto">
        <a:xfrm xmlns:a="http://schemas.openxmlformats.org/drawingml/2006/main">
          <a:off x="1147509" y="2872131"/>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a:t>
          </a:r>
        </a:p>
      </cdr:txBody>
    </cdr:sp>
  </cdr:relSizeAnchor>
  <cdr:relSizeAnchor xmlns:cdr="http://schemas.openxmlformats.org/drawingml/2006/chartDrawing">
    <cdr:from>
      <cdr:x>0.57513</cdr:x>
      <cdr:y>0.90638</cdr:y>
    </cdr:from>
    <cdr:to>
      <cdr:x>0.57975</cdr:x>
      <cdr:y>0.90638</cdr:y>
    </cdr:to>
    <cdr:sp macro="" textlink="">
      <cdr:nvSpPr>
        <cdr:cNvPr id="11282" name="Text 55"/>
        <cdr:cNvSpPr txBox="1">
          <a:spLocks xmlns:a="http://schemas.openxmlformats.org/drawingml/2006/main" noChangeArrowheads="1"/>
        </cdr:cNvSpPr>
      </cdr:nvSpPr>
      <cdr:spPr bwMode="auto">
        <a:xfrm xmlns:a="http://schemas.openxmlformats.org/drawingml/2006/main">
          <a:off x="2058718" y="2872131"/>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0.47007</cdr:x>
      <cdr:y>0.12578</cdr:y>
    </cdr:from>
    <cdr:to>
      <cdr:x>0.4754</cdr:x>
      <cdr:y>0.12578</cdr:y>
    </cdr:to>
    <cdr:sp macro="" textlink="">
      <cdr:nvSpPr>
        <cdr:cNvPr id="11284" name="Text Box 20"/>
        <cdr:cNvSpPr txBox="1">
          <a:spLocks xmlns:a="http://schemas.openxmlformats.org/drawingml/2006/main" noChangeArrowheads="1"/>
        </cdr:cNvSpPr>
      </cdr:nvSpPr>
      <cdr:spPr bwMode="auto">
        <a:xfrm xmlns:a="http://schemas.openxmlformats.org/drawingml/2006/main">
          <a:off x="1519412" y="355024"/>
          <a:ext cx="76010" cy="2568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0.38819</cdr:x>
      <cdr:y>0.07316</cdr:y>
    </cdr:from>
    <cdr:to>
      <cdr:x>0.72805</cdr:x>
      <cdr:y>0.15856</cdr:y>
    </cdr:to>
    <cdr:sp macro="" textlink="">
      <cdr:nvSpPr>
        <cdr:cNvPr id="11285" name="Text Box 21"/>
        <cdr:cNvSpPr txBox="1">
          <a:spLocks xmlns:a="http://schemas.openxmlformats.org/drawingml/2006/main" noChangeArrowheads="1"/>
        </cdr:cNvSpPr>
      </cdr:nvSpPr>
      <cdr:spPr bwMode="auto">
        <a:xfrm xmlns:a="http://schemas.openxmlformats.org/drawingml/2006/main">
          <a:off x="1538932" y="231964"/>
          <a:ext cx="1347297" cy="2707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45720" rIns="0" bIns="0" anchor="t" upright="1"/>
        <a:lstStyle xmlns:a="http://schemas.openxmlformats.org/drawingml/2006/main"/>
        <a:p xmlns:a="http://schemas.openxmlformats.org/drawingml/2006/main">
          <a:pPr algn="l" rtl="0">
            <a:defRPr sz="1000"/>
          </a:pPr>
          <a:r>
            <a:rPr lang="th-TH" sz="1400" b="1" i="0" strike="noStrike">
              <a:solidFill>
                <a:srgbClr val="000000"/>
              </a:solidFill>
              <a:cs typeface="EucrosiaUPC"/>
            </a:rPr>
            <a:t>ดัชนีราคาพืชผลสำคัญ</a:t>
          </a:r>
        </a:p>
      </cdr:txBody>
    </cdr:sp>
  </cdr:relSizeAnchor>
  <cdr:relSizeAnchor xmlns:cdr="http://schemas.openxmlformats.org/drawingml/2006/chartDrawing">
    <cdr:from>
      <cdr:x>0.26185</cdr:x>
      <cdr:y>0.13328</cdr:y>
    </cdr:from>
    <cdr:to>
      <cdr:x>0.87395</cdr:x>
      <cdr:y>0.22323</cdr:y>
    </cdr:to>
    <cdr:sp macro="" textlink="">
      <cdr:nvSpPr>
        <cdr:cNvPr id="11286" name="Text Box 22"/>
        <cdr:cNvSpPr txBox="1">
          <a:spLocks xmlns:a="http://schemas.openxmlformats.org/drawingml/2006/main" noChangeArrowheads="1"/>
        </cdr:cNvSpPr>
      </cdr:nvSpPr>
      <cdr:spPr bwMode="auto">
        <a:xfrm xmlns:a="http://schemas.openxmlformats.org/drawingml/2006/main">
          <a:off x="949749" y="423503"/>
          <a:ext cx="2220171" cy="2858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36576" rIns="0" bIns="0" anchor="t" upright="1">
          <a:noAutofit/>
        </a:bodyPr>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0" strike="noStrike">
              <a:solidFill>
                <a:srgbClr val="000000"/>
              </a:solidFill>
              <a:cs typeface="EucrosiaUPC"/>
            </a:rPr>
            <a:t>Major crop price index </a:t>
          </a:r>
          <a:r>
            <a:rPr lang="en-US" sz="1000" b="0" i="0">
              <a:effectLst/>
              <a:latin typeface="+mn-lt"/>
              <a:ea typeface="+mn-ea"/>
              <a:cs typeface="+mn-cs"/>
            </a:rPr>
            <a:t>( 2548 = 100 )</a:t>
          </a:r>
          <a:endParaRPr lang="th-TH" sz="1200">
            <a:effectLst/>
          </a:endParaRPr>
        </a:p>
        <a:p xmlns:a="http://schemas.openxmlformats.org/drawingml/2006/main">
          <a:pPr algn="l"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0.50964</cdr:x>
      <cdr:y>0.22165</cdr:y>
    </cdr:from>
    <cdr:to>
      <cdr:x>0.91243</cdr:x>
      <cdr:y>0.3762</cdr:y>
    </cdr:to>
    <cdr:sp macro="" textlink="">
      <cdr:nvSpPr>
        <cdr:cNvPr id="11289" name="Text Box 25"/>
        <cdr:cNvSpPr txBox="1">
          <a:spLocks xmlns:a="http://schemas.openxmlformats.org/drawingml/2006/main" noChangeArrowheads="1"/>
        </cdr:cNvSpPr>
      </cdr:nvSpPr>
      <cdr:spPr bwMode="auto">
        <a:xfrm xmlns:a="http://schemas.openxmlformats.org/drawingml/2006/main">
          <a:off x="1865169" y="677278"/>
          <a:ext cx="1474122" cy="47225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l" rtl="0">
            <a:defRPr sz="1000"/>
          </a:pPr>
          <a:r>
            <a:rPr lang="th-TH" sz="1200" b="0" i="0" strike="noStrike">
              <a:solidFill>
                <a:srgbClr val="000000"/>
              </a:solidFill>
              <a:cs typeface="EucrosiaUPC"/>
            </a:rPr>
            <a:t>ตลาดโลก </a:t>
          </a:r>
          <a:r>
            <a:rPr lang="en-US" sz="1000" b="0" i="0" strike="noStrike">
              <a:solidFill>
                <a:srgbClr val="000000"/>
              </a:solidFill>
              <a:cs typeface="EucrosiaUPC"/>
            </a:rPr>
            <a:t>World mkt.</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th-TH" sz="1200" b="0" i="0">
              <a:effectLst/>
              <a:latin typeface="EucrosiaUPC" panose="02020603050405020304" pitchFamily="18" charset="-34"/>
              <a:ea typeface="+mn-ea"/>
              <a:cs typeface="EucrosiaUPC" panose="02020603050405020304" pitchFamily="18" charset="-34"/>
            </a:rPr>
            <a:t>ตลาดท้องถิ่น </a:t>
          </a:r>
          <a:r>
            <a:rPr lang="en-US" sz="1000" b="0" i="0">
              <a:effectLst/>
              <a:latin typeface="+mn-lt"/>
              <a:ea typeface="+mn-ea"/>
              <a:cs typeface="+mn-cs"/>
            </a:rPr>
            <a:t>Domestic mkt.</a:t>
          </a:r>
          <a:endParaRPr lang="th-TH" sz="1200">
            <a:effectLst/>
          </a:endParaRPr>
        </a:p>
        <a:p xmlns:a="http://schemas.openxmlformats.org/drawingml/2006/main">
          <a:pPr algn="l"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0.46617</cdr:x>
      <cdr:y>0.26421</cdr:y>
    </cdr:from>
    <cdr:to>
      <cdr:x>0.50096</cdr:x>
      <cdr:y>0.26421</cdr:y>
    </cdr:to>
    <cdr:cxnSp macro="">
      <cdr:nvCxnSpPr>
        <cdr:cNvPr id="3" name="Straight Connector 2">
          <a:extLst xmlns:a="http://schemas.openxmlformats.org/drawingml/2006/main">
            <a:ext uri="{FF2B5EF4-FFF2-40B4-BE49-F238E27FC236}">
              <a16:creationId xmlns:a16="http://schemas.microsoft.com/office/drawing/2014/main" id="{C5F13081-19F0-E521-FF4F-AE0D5FC8CFFE}"/>
            </a:ext>
          </a:extLst>
        </cdr:cNvPr>
        <cdr:cNvCxnSpPr/>
      </cdr:nvCxnSpPr>
      <cdr:spPr bwMode="auto">
        <a:xfrm xmlns:a="http://schemas.openxmlformats.org/drawingml/2006/main">
          <a:off x="1850707" y="832485"/>
          <a:ext cx="138113" cy="0"/>
        </a:xfrm>
        <a:prstGeom xmlns:a="http://schemas.openxmlformats.org/drawingml/2006/main" prst="line">
          <a:avLst/>
        </a:prstGeom>
        <a:solidFill xmlns:a="http://schemas.openxmlformats.org/drawingml/2006/main">
          <a:srgbClr val="FFFFFF"/>
        </a:solidFill>
        <a:ln xmlns:a="http://schemas.openxmlformats.org/drawingml/2006/main" w="19050" cap="flat" cmpd="sng" algn="ctr">
          <a:solidFill>
            <a:srgbClr val="FF0000"/>
          </a:solidFill>
          <a:prstDash val="solid"/>
          <a:round/>
          <a:headEnd type="none" w="med" len="med"/>
          <a:tailEnd type="none" w="med" len="med"/>
        </a:ln>
        <a:effectLst xmlns:a="http://schemas.openxmlformats.org/drawingml/2006/main"/>
      </cdr:spPr>
    </cdr:cxnSp>
  </cdr:relSizeAnchor>
</c:userShapes>
</file>

<file path=xl/drawings/drawing9.xml><?xml version="1.0" encoding="utf-8"?>
<c:userShapes xmlns:c="http://schemas.openxmlformats.org/drawingml/2006/chart">
  <cdr:relSizeAnchor xmlns:cdr="http://schemas.openxmlformats.org/drawingml/2006/chartDrawing">
    <cdr:from>
      <cdr:x>0.24832</cdr:x>
      <cdr:y>0.86626</cdr:y>
    </cdr:from>
    <cdr:to>
      <cdr:x>0.25979</cdr:x>
      <cdr:y>0.86626</cdr:y>
    </cdr:to>
    <cdr:sp macro="" textlink="">
      <cdr:nvSpPr>
        <cdr:cNvPr id="12290" name="Text 3"/>
        <cdr:cNvSpPr txBox="1">
          <a:spLocks xmlns:a="http://schemas.openxmlformats.org/drawingml/2006/main" noChangeArrowheads="1"/>
        </cdr:cNvSpPr>
      </cdr:nvSpPr>
      <cdr:spPr bwMode="auto">
        <a:xfrm xmlns:a="http://schemas.openxmlformats.org/drawingml/2006/main">
          <a:off x="884411" y="268136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endParaRPr lang="en-US" sz="1200" b="1" i="0" strike="noStrike">
            <a:solidFill>
              <a:srgbClr val="000000"/>
            </a:solidFill>
            <a:latin typeface="Angsana New"/>
            <a:cs typeface="Angsana New"/>
          </a:endParaRPr>
        </a:p>
        <a:p xmlns:a="http://schemas.openxmlformats.org/drawingml/2006/main">
          <a:pPr algn="ctr" rtl="0">
            <a:defRPr sz="1000"/>
          </a:pPr>
          <a:endParaRPr lang="en-US" sz="1200" b="1" i="0" strike="noStrike">
            <a:solidFill>
              <a:srgbClr val="000000"/>
            </a:solidFill>
            <a:latin typeface="Angsana New"/>
            <a:cs typeface="Angsana New"/>
          </a:endParaRPr>
        </a:p>
      </cdr:txBody>
    </cdr:sp>
  </cdr:relSizeAnchor>
  <cdr:relSizeAnchor xmlns:cdr="http://schemas.openxmlformats.org/drawingml/2006/chartDrawing">
    <cdr:from>
      <cdr:x>0.94313</cdr:x>
      <cdr:y>0.85368</cdr:y>
    </cdr:from>
    <cdr:to>
      <cdr:x>0.94313</cdr:x>
      <cdr:y>0.85368</cdr:y>
    </cdr:to>
    <cdr:sp macro="" textlink="">
      <cdr:nvSpPr>
        <cdr:cNvPr id="12291" name="Text 4"/>
        <cdr:cNvSpPr txBox="1">
          <a:spLocks xmlns:a="http://schemas.openxmlformats.org/drawingml/2006/main" noChangeArrowheads="1"/>
        </cdr:cNvSpPr>
      </cdr:nvSpPr>
      <cdr:spPr bwMode="auto">
        <a:xfrm xmlns:a="http://schemas.openxmlformats.org/drawingml/2006/main">
          <a:off x="1643542" y="268136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0.84607</cdr:x>
      <cdr:y>0.85587</cdr:y>
    </cdr:from>
    <cdr:to>
      <cdr:x>0.84607</cdr:x>
      <cdr:y>0.85587</cdr:y>
    </cdr:to>
    <cdr:sp macro="" textlink="">
      <cdr:nvSpPr>
        <cdr:cNvPr id="12292" name="Text 5"/>
        <cdr:cNvSpPr txBox="1">
          <a:spLocks xmlns:a="http://schemas.openxmlformats.org/drawingml/2006/main" noChangeArrowheads="1"/>
        </cdr:cNvSpPr>
      </cdr:nvSpPr>
      <cdr:spPr bwMode="auto">
        <a:xfrm xmlns:a="http://schemas.openxmlformats.org/drawingml/2006/main">
          <a:off x="2557363" y="268895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0.96429</cdr:x>
      <cdr:y>0.15334</cdr:y>
    </cdr:from>
    <cdr:to>
      <cdr:x>0.96429</cdr:x>
      <cdr:y>0.15334</cdr:y>
    </cdr:to>
    <cdr:sp macro="" textlink="">
      <cdr:nvSpPr>
        <cdr:cNvPr id="12293" name="Text 6"/>
        <cdr:cNvSpPr txBox="1">
          <a:spLocks xmlns:a="http://schemas.openxmlformats.org/drawingml/2006/main" noChangeArrowheads="1"/>
        </cdr:cNvSpPr>
      </cdr:nvSpPr>
      <cdr:spPr bwMode="auto">
        <a:xfrm xmlns:a="http://schemas.openxmlformats.org/drawingml/2006/main">
          <a:off x="1389544" y="47846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8000"/>
              </a:solidFill>
              <a:latin typeface="Angsana New"/>
              <a:cs typeface="Angsana New"/>
            </a:rPr>
            <a:t>Rice 100 % (second grade)</a:t>
          </a:r>
        </a:p>
      </cdr:txBody>
    </cdr:sp>
  </cdr:relSizeAnchor>
  <cdr:relSizeAnchor xmlns:cdr="http://schemas.openxmlformats.org/drawingml/2006/chartDrawing">
    <cdr:from>
      <cdr:x>0.96429</cdr:x>
      <cdr:y>0.09419</cdr:y>
    </cdr:from>
    <cdr:to>
      <cdr:x>0.96429</cdr:x>
      <cdr:y>0.09419</cdr:y>
    </cdr:to>
    <cdr:sp macro="" textlink="">
      <cdr:nvSpPr>
        <cdr:cNvPr id="12294" name="Text 7"/>
        <cdr:cNvSpPr txBox="1">
          <a:spLocks xmlns:a="http://schemas.openxmlformats.org/drawingml/2006/main" noChangeArrowheads="1"/>
        </cdr:cNvSpPr>
      </cdr:nvSpPr>
      <cdr:spPr bwMode="auto">
        <a:xfrm xmlns:a="http://schemas.openxmlformats.org/drawingml/2006/main">
          <a:off x="1389544" y="28780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0" i="0" strike="noStrike">
              <a:solidFill>
                <a:srgbClr val="008000"/>
              </a:solidFill>
              <a:latin typeface="Angsana New"/>
              <a:cs typeface="Angsana New"/>
            </a:rPr>
            <a:t>ข้าว  100 % (ชั้น 2)</a:t>
          </a:r>
        </a:p>
      </cdr:txBody>
    </cdr:sp>
  </cdr:relSizeAnchor>
  <cdr:relSizeAnchor xmlns:cdr="http://schemas.openxmlformats.org/drawingml/2006/chartDrawing">
    <cdr:from>
      <cdr:x>0.76945</cdr:x>
      <cdr:y>0.0152</cdr:y>
    </cdr:from>
    <cdr:to>
      <cdr:x>0.76945</cdr:x>
      <cdr:y>0.0152</cdr:y>
    </cdr:to>
    <cdr:sp macro="" textlink="">
      <cdr:nvSpPr>
        <cdr:cNvPr id="12295" name="Text 8"/>
        <cdr:cNvSpPr txBox="1">
          <a:spLocks xmlns:a="http://schemas.openxmlformats.org/drawingml/2006/main" noChangeArrowheads="1"/>
        </cdr:cNvSpPr>
      </cdr:nvSpPr>
      <cdr:spPr bwMode="auto">
        <a:xfrm xmlns:a="http://schemas.openxmlformats.org/drawingml/2006/main">
          <a:off x="242731"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200" b="0" i="0" strike="noStrike">
              <a:solidFill>
                <a:srgbClr val="000000"/>
              </a:solidFill>
              <a:cs typeface="EucrosiaUPC"/>
            </a:rPr>
            <a:t>bath/ton</a:t>
          </a:r>
        </a:p>
      </cdr:txBody>
    </cdr:sp>
  </cdr:relSizeAnchor>
  <cdr:relSizeAnchor xmlns:cdr="http://schemas.openxmlformats.org/drawingml/2006/chartDrawing">
    <cdr:from>
      <cdr:x>0.80124</cdr:x>
      <cdr:y>0.0152</cdr:y>
    </cdr:from>
    <cdr:to>
      <cdr:x>0.80124</cdr:x>
      <cdr:y>0.0152</cdr:y>
    </cdr:to>
    <cdr:sp macro="" textlink="">
      <cdr:nvSpPr>
        <cdr:cNvPr id="12296" name="Text 9"/>
        <cdr:cNvSpPr txBox="1">
          <a:spLocks xmlns:a="http://schemas.openxmlformats.org/drawingml/2006/main" noChangeArrowheads="1"/>
        </cdr:cNvSpPr>
      </cdr:nvSpPr>
      <cdr:spPr bwMode="auto">
        <a:xfrm xmlns:a="http://schemas.openxmlformats.org/drawingml/2006/main">
          <a:off x="2911624"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200" b="0" i="0" strike="noStrike">
              <a:solidFill>
                <a:srgbClr val="000000"/>
              </a:solidFill>
              <a:cs typeface="EucrosiaUPC"/>
            </a:rPr>
            <a:t>US$/ton</a:t>
          </a:r>
        </a:p>
      </cdr:txBody>
    </cdr:sp>
  </cdr:relSizeAnchor>
  <cdr:relSizeAnchor xmlns:cdr="http://schemas.openxmlformats.org/drawingml/2006/chartDrawing">
    <cdr:from>
      <cdr:x>0.24826</cdr:x>
      <cdr:y>0.92451</cdr:y>
    </cdr:from>
    <cdr:to>
      <cdr:x>0.2585</cdr:x>
      <cdr:y>0.92451</cdr:y>
    </cdr:to>
    <cdr:sp macro="" textlink="">
      <cdr:nvSpPr>
        <cdr:cNvPr id="12297" name="Text 19"/>
        <cdr:cNvSpPr txBox="1">
          <a:spLocks xmlns:a="http://schemas.openxmlformats.org/drawingml/2006/main" noChangeArrowheads="1"/>
        </cdr:cNvSpPr>
      </cdr:nvSpPr>
      <cdr:spPr bwMode="auto">
        <a:xfrm xmlns:a="http://schemas.openxmlformats.org/drawingml/2006/main">
          <a:off x="838577" y="28606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a:t>
          </a:r>
        </a:p>
      </cdr:txBody>
    </cdr:sp>
  </cdr:relSizeAnchor>
  <cdr:relSizeAnchor xmlns:cdr="http://schemas.openxmlformats.org/drawingml/2006/chartDrawing">
    <cdr:from>
      <cdr:x>0.94313</cdr:x>
      <cdr:y>0.90943</cdr:y>
    </cdr:from>
    <cdr:to>
      <cdr:x>0.94313</cdr:x>
      <cdr:y>0.90943</cdr:y>
    </cdr:to>
    <cdr:sp macro="" textlink="">
      <cdr:nvSpPr>
        <cdr:cNvPr id="12298" name="Text 20"/>
        <cdr:cNvSpPr txBox="1">
          <a:spLocks xmlns:a="http://schemas.openxmlformats.org/drawingml/2006/main" noChangeArrowheads="1"/>
        </cdr:cNvSpPr>
      </cdr:nvSpPr>
      <cdr:spPr bwMode="auto">
        <a:xfrm xmlns:a="http://schemas.openxmlformats.org/drawingml/2006/main">
          <a:off x="1643542" y="2855312"/>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0.84607</cdr:x>
      <cdr:y>0.91113</cdr:y>
    </cdr:from>
    <cdr:to>
      <cdr:x>0.84607</cdr:x>
      <cdr:y>0.91113</cdr:y>
    </cdr:to>
    <cdr:sp macro="" textlink="">
      <cdr:nvSpPr>
        <cdr:cNvPr id="12299" name="Text 21"/>
        <cdr:cNvSpPr txBox="1">
          <a:spLocks xmlns:a="http://schemas.openxmlformats.org/drawingml/2006/main" noChangeArrowheads="1"/>
        </cdr:cNvSpPr>
      </cdr:nvSpPr>
      <cdr:spPr bwMode="auto">
        <a:xfrm xmlns:a="http://schemas.openxmlformats.org/drawingml/2006/main">
          <a:off x="2557363" y="28606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2 0 0 4</a:t>
          </a:r>
        </a:p>
      </cdr:txBody>
    </cdr:sp>
  </cdr:relSizeAnchor>
  <cdr:relSizeAnchor xmlns:cdr="http://schemas.openxmlformats.org/drawingml/2006/chartDrawing">
    <cdr:from>
      <cdr:x>0.99482</cdr:x>
      <cdr:y>0.71501</cdr:y>
    </cdr:from>
    <cdr:to>
      <cdr:x>0.94435</cdr:x>
      <cdr:y>0.78068</cdr:y>
    </cdr:to>
    <cdr:sp macro="" textlink="">
      <cdr:nvSpPr>
        <cdr:cNvPr id="12300" name="Text 23"/>
        <cdr:cNvSpPr txBox="1">
          <a:spLocks xmlns:a="http://schemas.openxmlformats.org/drawingml/2006/main" noChangeArrowheads="1"/>
        </cdr:cNvSpPr>
      </cdr:nvSpPr>
      <cdr:spPr bwMode="auto">
        <a:xfrm xmlns:a="http://schemas.openxmlformats.org/drawingml/2006/main">
          <a:off x="977035" y="2244579"/>
          <a:ext cx="698973" cy="2088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0.27859</cdr:x>
      <cdr:y>0.80231</cdr:y>
    </cdr:from>
    <cdr:to>
      <cdr:x>0.28712</cdr:x>
      <cdr:y>0.80231</cdr:y>
    </cdr:to>
    <cdr:sp macro="" textlink="">
      <cdr:nvSpPr>
        <cdr:cNvPr id="12301" name="Text 25"/>
        <cdr:cNvSpPr txBox="1">
          <a:spLocks xmlns:a="http://schemas.openxmlformats.org/drawingml/2006/main" noChangeArrowheads="1"/>
        </cdr:cNvSpPr>
      </cdr:nvSpPr>
      <cdr:spPr bwMode="auto">
        <a:xfrm xmlns:a="http://schemas.openxmlformats.org/drawingml/2006/main">
          <a:off x="1002817" y="2493734"/>
          <a:ext cx="673191" cy="2005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0.35709</cdr:x>
      <cdr:y>0.10224</cdr:y>
    </cdr:from>
    <cdr:to>
      <cdr:x>0.35775</cdr:x>
      <cdr:y>0.90882</cdr:y>
    </cdr:to>
    <cdr:sp macro="" textlink="">
      <cdr:nvSpPr>
        <cdr:cNvPr id="12302" name="Line 14"/>
        <cdr:cNvSpPr>
          <a:spLocks xmlns:a="http://schemas.openxmlformats.org/drawingml/2006/main" noChangeShapeType="1"/>
        </cdr:cNvSpPr>
      </cdr:nvSpPr>
      <cdr:spPr bwMode="auto">
        <a:xfrm xmlns:a="http://schemas.openxmlformats.org/drawingml/2006/main">
          <a:off x="1499466" y="329960"/>
          <a:ext cx="2730" cy="2603134"/>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0.94435</cdr:x>
      <cdr:y>0.88108</cdr:y>
    </cdr:from>
    <cdr:to>
      <cdr:x>0.93562</cdr:x>
      <cdr:y>0.96468</cdr:y>
    </cdr:to>
    <cdr:sp macro="" textlink="">
      <cdr:nvSpPr>
        <cdr:cNvPr id="12304" name="Text Box 16"/>
        <cdr:cNvSpPr txBox="1">
          <a:spLocks xmlns:a="http://schemas.openxmlformats.org/drawingml/2006/main" noChangeArrowheads="1"/>
        </cdr:cNvSpPr>
      </cdr:nvSpPr>
      <cdr:spPr bwMode="auto">
        <a:xfrm xmlns:a="http://schemas.openxmlformats.org/drawingml/2006/main">
          <a:off x="1676008" y="2769476"/>
          <a:ext cx="76390" cy="2575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0.57781</cdr:x>
      <cdr:y>0.09946</cdr:y>
    </cdr:from>
    <cdr:to>
      <cdr:x>0.57845</cdr:x>
      <cdr:y>0.90604</cdr:y>
    </cdr:to>
    <cdr:sp macro="" textlink="">
      <cdr:nvSpPr>
        <cdr:cNvPr id="2" name="Line 14">
          <a:extLst xmlns:a="http://schemas.openxmlformats.org/drawingml/2006/main">
            <a:ext uri="{FF2B5EF4-FFF2-40B4-BE49-F238E27FC236}">
              <a16:creationId xmlns:a16="http://schemas.microsoft.com/office/drawing/2014/main" id="{1ECC5E90-3F2E-3D4A-41F7-BC7B871D442D}"/>
            </a:ext>
          </a:extLst>
        </cdr:cNvPr>
        <cdr:cNvSpPr>
          <a:spLocks xmlns:a="http://schemas.openxmlformats.org/drawingml/2006/main" noChangeShapeType="1"/>
        </cdr:cNvSpPr>
      </cdr:nvSpPr>
      <cdr:spPr bwMode="auto">
        <a:xfrm xmlns:a="http://schemas.openxmlformats.org/drawingml/2006/main">
          <a:off x="2417195" y="317027"/>
          <a:ext cx="2699" cy="2570954"/>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pp.bot.or.th/BTWS_STAT/statistics/BOTWEBSTAT.aspx?reportID=899&amp;language=TH" TargetMode="External"/><Relationship Id="rId13" Type="http://schemas.openxmlformats.org/officeDocument/2006/relationships/hyperlink" Target="https://app.bot.or.th/BTWS_STAT/statistics/BOTWEBSTAT.aspx?reportID=89&amp;language=TH" TargetMode="External"/><Relationship Id="rId18" Type="http://schemas.openxmlformats.org/officeDocument/2006/relationships/hyperlink" Target="https://www.bot.or.th/th/statistics/economic-and-financial-index-and-indicators.html" TargetMode="External"/><Relationship Id="rId3" Type="http://schemas.openxmlformats.org/officeDocument/2006/relationships/hyperlink" Target="https://www.oie.go.th/view/1/statistics/TH-TH" TargetMode="External"/><Relationship Id="rId7" Type="http://schemas.openxmlformats.org/officeDocument/2006/relationships/hyperlink" Target="https://www.oie.go.th/view/1/statistics/TH-TH" TargetMode="External"/><Relationship Id="rId12" Type="http://schemas.openxmlformats.org/officeDocument/2006/relationships/hyperlink" Target="https://app.bot.or.th/BTWS_STAT/statistics/BOTWEBSTAT.aspx?reportID=659&amp;language=TH" TargetMode="External"/><Relationship Id="rId17" Type="http://schemas.openxmlformats.org/officeDocument/2006/relationships/hyperlink" Target="https://app.bot.or.th/BTWS_STAT/statistics/BOTWEBSTAT.aspx?reportID=822&amp;language=TH" TargetMode="External"/><Relationship Id="rId2" Type="http://schemas.openxmlformats.org/officeDocument/2006/relationships/hyperlink" Target="https://www.tpso.go.th/home" TargetMode="External"/><Relationship Id="rId16" Type="http://schemas.openxmlformats.org/officeDocument/2006/relationships/hyperlink" Target="https://www.set.or.th/th/home" TargetMode="External"/><Relationship Id="rId20" Type="http://schemas.openxmlformats.org/officeDocument/2006/relationships/printerSettings" Target="../printerSettings/printerSettings1.bin"/><Relationship Id="rId1" Type="http://schemas.openxmlformats.org/officeDocument/2006/relationships/hyperlink" Target="https://www.imf.org/en/Publications/SPROLLs/world-economic-outlook-databases" TargetMode="External"/><Relationship Id="rId6" Type="http://schemas.openxmlformats.org/officeDocument/2006/relationships/hyperlink" Target="https://www.mots.go.th/news/category/411" TargetMode="External"/><Relationship Id="rId11" Type="http://schemas.openxmlformats.org/officeDocument/2006/relationships/hyperlink" Target="https://app.bot.or.th/BTWS_STAT/statistics/BOTWEBSTAT.aspx?reportID=80&amp;language=TH" TargetMode="External"/><Relationship Id="rId5" Type="http://schemas.openxmlformats.org/officeDocument/2006/relationships/hyperlink" Target="https://www.nesdc.go.th/nesdb_en/main.php?filename=index" TargetMode="External"/><Relationship Id="rId15" Type="http://schemas.openxmlformats.org/officeDocument/2006/relationships/hyperlink" Target="https://app.bot.or.th/BTWS_STAT/statistics/BOTWEBSTAT.aspx?reportID=133&amp;language=TH" TargetMode="External"/><Relationship Id="rId10" Type="http://schemas.openxmlformats.org/officeDocument/2006/relationships/hyperlink" Target="https://app.bot.or.th/BTWS_STAT/statistics/BOTWEBSTAT.aspx?reportID=645&amp;language=TH" TargetMode="External"/><Relationship Id="rId19" Type="http://schemas.openxmlformats.org/officeDocument/2006/relationships/hyperlink" Target="https://www.bot.or.th/th/statistics/economic-and-financial-index-and-indicators.html" TargetMode="External"/><Relationship Id="rId4" Type="http://schemas.openxmlformats.org/officeDocument/2006/relationships/hyperlink" Target="https://www.oie.go.th/view/1/statistics/TH-TH" TargetMode="External"/><Relationship Id="rId9" Type="http://schemas.openxmlformats.org/officeDocument/2006/relationships/hyperlink" Target="https://app.bot.or.th/BTWS_STAT/statistics/BOTWEBSTAT.aspx?reportID=646&amp;language=TH" TargetMode="External"/><Relationship Id="rId14" Type="http://schemas.openxmlformats.org/officeDocument/2006/relationships/hyperlink" Target="https://www.bot.or.th/th/statistics/financial-market-statistics.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22.bin"/><Relationship Id="rId4" Type="http://schemas.openxmlformats.org/officeDocument/2006/relationships/comments" Target="../comments3.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0DB42-FA77-418C-B731-F7BAD1AAB1B5}">
  <sheetPr>
    <pageSetUpPr fitToPage="1"/>
  </sheetPr>
  <dimension ref="A1:C25"/>
  <sheetViews>
    <sheetView tabSelected="1" zoomScale="85" zoomScaleNormal="85" zoomScaleSheetLayoutView="100" workbookViewId="0"/>
  </sheetViews>
  <sheetFormatPr defaultRowHeight="19.8" x14ac:dyDescent="0.5"/>
  <cols>
    <col min="1" max="1" width="16" style="1580" customWidth="1"/>
    <col min="2" max="2" width="50.75" style="1580" customWidth="1"/>
    <col min="3" max="3" width="83.375" style="1580" bestFit="1" customWidth="1"/>
    <col min="4" max="5" width="10.875" style="1580" bestFit="1" customWidth="1"/>
    <col min="6" max="16384" width="9" style="1580"/>
  </cols>
  <sheetData>
    <row r="1" spans="1:3" ht="20.399999999999999" thickBot="1" x14ac:dyDescent="0.55000000000000004">
      <c r="A1" s="1585" t="s">
        <v>1704</v>
      </c>
    </row>
    <row r="2" spans="1:3" ht="30" customHeight="1" thickBot="1" x14ac:dyDescent="0.55000000000000004">
      <c r="A2" s="1578" t="s">
        <v>0</v>
      </c>
      <c r="B2" s="1579" t="s">
        <v>1679</v>
      </c>
      <c r="C2" s="1579" t="s">
        <v>1680</v>
      </c>
    </row>
    <row r="3" spans="1:3" ht="24" customHeight="1" thickBot="1" x14ac:dyDescent="0.55000000000000004">
      <c r="A3" s="1581" t="s">
        <v>3</v>
      </c>
      <c r="B3" s="1581" t="s">
        <v>4</v>
      </c>
      <c r="C3" s="1582" t="s">
        <v>1681</v>
      </c>
    </row>
    <row r="4" spans="1:3" ht="24.6" customHeight="1" thickBot="1" x14ac:dyDescent="0.55000000000000004">
      <c r="A4" s="1581" t="s">
        <v>7</v>
      </c>
      <c r="B4" s="1581" t="s">
        <v>8</v>
      </c>
      <c r="C4" s="1581" t="s">
        <v>1682</v>
      </c>
    </row>
    <row r="5" spans="1:3" ht="24.6" customHeight="1" thickBot="1" x14ac:dyDescent="0.55000000000000004">
      <c r="A5" s="1581" t="s">
        <v>11</v>
      </c>
      <c r="B5" s="1581" t="s">
        <v>12</v>
      </c>
      <c r="C5" s="1581" t="s">
        <v>1683</v>
      </c>
    </row>
    <row r="6" spans="1:3" ht="22.2" customHeight="1" thickBot="1" x14ac:dyDescent="0.55000000000000004">
      <c r="A6" s="1581" t="s">
        <v>15</v>
      </c>
      <c r="B6" s="1581" t="s">
        <v>16</v>
      </c>
      <c r="C6" s="1582" t="s">
        <v>1684</v>
      </c>
    </row>
    <row r="7" spans="1:3" ht="21" customHeight="1" thickBot="1" x14ac:dyDescent="0.55000000000000004">
      <c r="A7" s="1586" t="s">
        <v>19</v>
      </c>
      <c r="B7" s="1586" t="s">
        <v>20</v>
      </c>
      <c r="C7" s="1582" t="s">
        <v>1685</v>
      </c>
    </row>
    <row r="8" spans="1:3" ht="21" customHeight="1" thickBot="1" x14ac:dyDescent="0.55000000000000004">
      <c r="A8" s="1586"/>
      <c r="B8" s="1586"/>
      <c r="C8" s="1582" t="s">
        <v>1686</v>
      </c>
    </row>
    <row r="9" spans="1:3" ht="24" customHeight="1" thickBot="1" x14ac:dyDescent="0.55000000000000004">
      <c r="A9" s="1581" t="s">
        <v>23</v>
      </c>
      <c r="B9" s="1581" t="s">
        <v>24</v>
      </c>
      <c r="C9" s="1582" t="s">
        <v>1687</v>
      </c>
    </row>
    <row r="10" spans="1:3" ht="24" customHeight="1" thickBot="1" x14ac:dyDescent="0.55000000000000004">
      <c r="A10" s="1581" t="s">
        <v>27</v>
      </c>
      <c r="B10" s="1581" t="s">
        <v>28</v>
      </c>
      <c r="C10" s="1582" t="s">
        <v>1687</v>
      </c>
    </row>
    <row r="11" spans="1:3" ht="23.4" customHeight="1" thickBot="1" x14ac:dyDescent="0.55000000000000004">
      <c r="A11" s="1583" t="s">
        <v>31</v>
      </c>
      <c r="B11" s="1583" t="s">
        <v>1688</v>
      </c>
      <c r="C11" s="1583" t="s">
        <v>1689</v>
      </c>
    </row>
    <row r="12" spans="1:3" ht="23.4" customHeight="1" thickBot="1" x14ac:dyDescent="0.55000000000000004">
      <c r="A12" s="1583" t="s">
        <v>35</v>
      </c>
      <c r="B12" s="1583" t="s">
        <v>1690</v>
      </c>
      <c r="C12" s="1583" t="s">
        <v>1691</v>
      </c>
    </row>
    <row r="13" spans="1:3" ht="24.6" customHeight="1" thickBot="1" x14ac:dyDescent="0.55000000000000004">
      <c r="A13" s="1581" t="s">
        <v>39</v>
      </c>
      <c r="B13" s="1581" t="s">
        <v>40</v>
      </c>
      <c r="C13" s="1582" t="s">
        <v>1692</v>
      </c>
    </row>
    <row r="14" spans="1:3" ht="24.6" customHeight="1" thickBot="1" x14ac:dyDescent="0.55000000000000004">
      <c r="A14" s="1581" t="s">
        <v>43</v>
      </c>
      <c r="B14" s="1581" t="s">
        <v>44</v>
      </c>
      <c r="C14" s="1582" t="s">
        <v>1693</v>
      </c>
    </row>
    <row r="15" spans="1:3" ht="24.6" customHeight="1" thickBot="1" x14ac:dyDescent="0.55000000000000004">
      <c r="A15" s="1581" t="s">
        <v>47</v>
      </c>
      <c r="B15" s="1581" t="s">
        <v>48</v>
      </c>
      <c r="C15" s="1582" t="s">
        <v>1694</v>
      </c>
    </row>
    <row r="16" spans="1:3" ht="24.6" customHeight="1" thickBot="1" x14ac:dyDescent="0.55000000000000004">
      <c r="A16" s="1581" t="s">
        <v>51</v>
      </c>
      <c r="B16" s="1584" t="s">
        <v>52</v>
      </c>
      <c r="C16" s="1582" t="s">
        <v>1695</v>
      </c>
    </row>
    <row r="17" spans="1:3" ht="24.6" customHeight="1" thickBot="1" x14ac:dyDescent="0.55000000000000004">
      <c r="A17" s="1581" t="s">
        <v>55</v>
      </c>
      <c r="B17" s="1581" t="s">
        <v>56</v>
      </c>
      <c r="C17" s="1582" t="s">
        <v>1696</v>
      </c>
    </row>
    <row r="18" spans="1:3" ht="24.6" customHeight="1" thickBot="1" x14ac:dyDescent="0.55000000000000004">
      <c r="A18" s="1581" t="s">
        <v>59</v>
      </c>
      <c r="B18" s="1581" t="s">
        <v>60</v>
      </c>
      <c r="C18" s="1582" t="s">
        <v>1697</v>
      </c>
    </row>
    <row r="19" spans="1:3" ht="24.6" customHeight="1" thickBot="1" x14ac:dyDescent="0.55000000000000004">
      <c r="A19" s="1581" t="s">
        <v>63</v>
      </c>
      <c r="B19" s="1581" t="s">
        <v>64</v>
      </c>
      <c r="C19" s="1582" t="s">
        <v>1698</v>
      </c>
    </row>
    <row r="20" spans="1:3" ht="24.6" customHeight="1" thickBot="1" x14ac:dyDescent="0.55000000000000004">
      <c r="A20" s="1581" t="s">
        <v>67</v>
      </c>
      <c r="B20" s="1584" t="s">
        <v>68</v>
      </c>
      <c r="C20" s="1582" t="s">
        <v>1699</v>
      </c>
    </row>
    <row r="21" spans="1:3" ht="24.6" customHeight="1" thickBot="1" x14ac:dyDescent="0.55000000000000004">
      <c r="A21" s="1581" t="s">
        <v>71</v>
      </c>
      <c r="B21" s="1581" t="s">
        <v>72</v>
      </c>
      <c r="C21" s="1582" t="s">
        <v>1700</v>
      </c>
    </row>
    <row r="22" spans="1:3" ht="24.6" customHeight="1" thickBot="1" x14ac:dyDescent="0.55000000000000004">
      <c r="A22" s="1581" t="s">
        <v>75</v>
      </c>
      <c r="B22" s="1581" t="s">
        <v>76</v>
      </c>
      <c r="C22" s="1582" t="s">
        <v>1701</v>
      </c>
    </row>
    <row r="23" spans="1:3" ht="24.6" customHeight="1" thickBot="1" x14ac:dyDescent="0.55000000000000004">
      <c r="A23" s="1581" t="s">
        <v>79</v>
      </c>
      <c r="B23" s="1581" t="s">
        <v>80</v>
      </c>
      <c r="C23" s="1582" t="s">
        <v>1702</v>
      </c>
    </row>
    <row r="24" spans="1:3" ht="24" customHeight="1" thickBot="1" x14ac:dyDescent="0.55000000000000004">
      <c r="A24" s="1581" t="s">
        <v>83</v>
      </c>
      <c r="B24" s="1581" t="s">
        <v>84</v>
      </c>
      <c r="C24" s="1582" t="s">
        <v>1703</v>
      </c>
    </row>
    <row r="25" spans="1:3" ht="24.6" customHeight="1" thickBot="1" x14ac:dyDescent="0.55000000000000004">
      <c r="A25" s="1581" t="s">
        <v>87</v>
      </c>
      <c r="B25" s="1581" t="s">
        <v>88</v>
      </c>
      <c r="C25" s="1582" t="s">
        <v>1703</v>
      </c>
    </row>
  </sheetData>
  <mergeCells count="2">
    <mergeCell ref="A7:A8"/>
    <mergeCell ref="B7:B8"/>
  </mergeCells>
  <hyperlinks>
    <hyperlink ref="C3" r:id="rId1" xr:uid="{470DB88B-8A0B-4560-96EA-FD4B60B57768}"/>
    <hyperlink ref="C19" r:id="rId2" xr:uid="{1CE28EAF-786D-4DA0-A566-DF162523CFD9}"/>
    <hyperlink ref="C10" r:id="rId3" display="สำนักงานเศรษฐกิจอุตสาหกรรม : https://www.oie.go.th/view/1/statistics/TH-TH" xr:uid="{4C77906E-C57A-4408-BAE3-086C01405916}"/>
    <hyperlink ref="C9" r:id="rId4" display="สำนักงานเศรษฐกิจอุตสาหกรรม : https://www.oie.go.th/view/1/statistics/TH-TH" xr:uid="{2E895A6C-ABC8-4A24-AC9C-D9CAF28CD930}"/>
    <hyperlink ref="C6" r:id="rId5" display="สำนักงานสภาพัฒนาการเศรษฐกิจและสังคมแห่งชาติ : https://www.nesdc.go.th/nesdb_en/main.php?filename=index" xr:uid="{F5366B42-1CDA-4A9F-AAE8-39D1A9805083}"/>
    <hyperlink ref="C8" r:id="rId6" display="กระทรวงการท่องเที่ยวและกีฬา : https://www.mots.go.th/news/category/411" xr:uid="{39B9A004-A84E-4E93-8438-62941666051D}"/>
    <hyperlink ref="C7" r:id="rId7" display="https://www.oie.go.th/view/1/statistics/TH-TH" xr:uid="{58860A7B-260E-407B-A9D6-A06172FE3E43}"/>
    <hyperlink ref="C13" r:id="rId8" display="https://app.bot.or.th/BTWS_STAT/statistics/BOTWEBSTAT.aspx?reportID=899&amp;language=TH" xr:uid="{A614CAEA-09DB-4B93-A27A-03B614E52179}"/>
    <hyperlink ref="C14" r:id="rId9" display="https://app.bot.or.th/BTWS_STAT/statistics/BOTWEBSTAT.aspx?reportID=646&amp;language=TH" xr:uid="{BDCC4223-9E95-40A7-9EFB-B497D348AE96}"/>
    <hyperlink ref="C15" r:id="rId10" display="https://app.bot.or.th/BTWS_STAT/statistics/BOTWEBSTAT.aspx?reportID=645&amp;language=TH" xr:uid="{3D8914B2-E00A-4E5F-BCD9-7AAA640F5B25}"/>
    <hyperlink ref="C16" r:id="rId11" display="https://app.bot.or.th/BTWS_STAT/statistics/BOTWEBSTAT.aspx?reportID=80&amp;language=TH" xr:uid="{AC1A084C-8BAB-4EE3-BF55-8D23A102A9B1}"/>
    <hyperlink ref="C17" r:id="rId12" display="https://app.bot.or.th/BTWS_STAT/statistics/BOTWEBSTAT.aspx?reportID=659&amp;language=TH" xr:uid="{DDB41FE2-D01C-47AF-98E0-1EE9036237DE}"/>
    <hyperlink ref="C18" r:id="rId13" display="https://app.bot.or.th/BTWS_STAT/statistics/BOTWEBSTAT.aspx?reportID=89&amp;language=TH" xr:uid="{03F1325D-BC5F-475D-BDCC-4D4E5C94A749}"/>
    <hyperlink ref="C20" r:id="rId14" display="https://www.bot.or.th/th/statistics/financial-market-statistics.html" xr:uid="{5B3BAFBA-9E19-4857-94FB-F2724113B590}"/>
    <hyperlink ref="C21" r:id="rId15" display="https://app.bot.or.th/BTWS_STAT/statistics/BOTWEBSTAT.aspx?reportID=133&amp;language=TH" xr:uid="{96CB440F-5C1E-4EA1-8E86-0405098C7210}"/>
    <hyperlink ref="C22" r:id="rId16" display="https://www.set.or.th/th/home" xr:uid="{AE873CD7-28F9-4B7E-ADCA-4A1AF730DB57}"/>
    <hyperlink ref="C23" r:id="rId17" display="https://app.bot.or.th/BTWS_STAT/statistics/BOTWEBSTAT.aspx?reportID=822&amp;language=TH" xr:uid="{658E0834-4471-4FDB-9732-3867BCD4B8CF}"/>
    <hyperlink ref="C24" r:id="rId18" display="https://www.bot.or.th/th/statistics/economic-and-financial-index-and-indicators.html" xr:uid="{F5629333-ECCF-4AF1-8930-AED5E4795D79}"/>
    <hyperlink ref="C25" r:id="rId19" display="https://www.bot.or.th/th/statistics/economic-and-financial-index-and-indicators.html" xr:uid="{F086166C-F564-4F5F-ABAC-73F055355EEB}"/>
  </hyperlinks>
  <printOptions horizontalCentered="1"/>
  <pageMargins left="0.23622047244094491" right="0.23622047244094491" top="0.74803149606299213" bottom="0.74803149606299213" header="0.31496062992125984" footer="0.31496062992125984"/>
  <pageSetup paperSize="9" scale="79"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tint="-0.499984740745262"/>
  </sheetPr>
  <dimension ref="A1:O86"/>
  <sheetViews>
    <sheetView showGridLines="0" zoomScale="80" zoomScaleNormal="80" workbookViewId="0">
      <selection activeCell="A37" sqref="A37:J37"/>
    </sheetView>
  </sheetViews>
  <sheetFormatPr defaultColWidth="9.375" defaultRowHeight="19.8" x14ac:dyDescent="0.5"/>
  <cols>
    <col min="1" max="1" width="78.375" customWidth="1"/>
    <col min="2" max="3" width="13.375" bestFit="1" customWidth="1"/>
    <col min="4" max="8" width="11.5" bestFit="1" customWidth="1"/>
    <col min="9" max="9" width="17.375" style="905" bestFit="1" customWidth="1"/>
    <col min="10" max="10" width="69.375" customWidth="1"/>
  </cols>
  <sheetData>
    <row r="1" spans="1:15" ht="19.350000000000001" customHeight="1" x14ac:dyDescent="0.5">
      <c r="A1" s="66"/>
      <c r="B1" s="66"/>
      <c r="C1" s="66"/>
      <c r="D1" s="66"/>
      <c r="E1" s="66"/>
      <c r="F1" s="66"/>
      <c r="G1" s="186"/>
      <c r="H1" s="186"/>
      <c r="I1" s="187"/>
      <c r="J1" s="66">
        <v>13</v>
      </c>
    </row>
    <row r="2" spans="1:15" s="55" customFormat="1" ht="21" customHeight="1" x14ac:dyDescent="0.6">
      <c r="A2" s="1619" t="s">
        <v>468</v>
      </c>
      <c r="B2" s="1619"/>
      <c r="C2" s="1619"/>
      <c r="D2" s="1619"/>
      <c r="E2" s="1619"/>
      <c r="F2" s="1619"/>
      <c r="G2" s="1619"/>
      <c r="H2" s="1619"/>
      <c r="I2" s="1619"/>
      <c r="J2" s="1619"/>
    </row>
    <row r="3" spans="1:15" s="55" customFormat="1" ht="21" customHeight="1" x14ac:dyDescent="0.6">
      <c r="A3" s="1620" t="s">
        <v>469</v>
      </c>
      <c r="B3" s="1620"/>
      <c r="C3" s="1620"/>
      <c r="D3" s="1620"/>
      <c r="E3" s="1620"/>
      <c r="F3" s="1620"/>
      <c r="G3" s="1620"/>
      <c r="H3" s="1620"/>
      <c r="I3" s="1620"/>
      <c r="J3" s="1620"/>
    </row>
    <row r="4" spans="1:15" s="56" customFormat="1" ht="21" customHeight="1" x14ac:dyDescent="0.6">
      <c r="A4" s="116" t="s">
        <v>470</v>
      </c>
      <c r="B4" s="188"/>
      <c r="C4" s="188"/>
      <c r="D4" s="188"/>
      <c r="E4" s="188"/>
      <c r="F4" s="188"/>
      <c r="G4" s="188"/>
      <c r="H4" s="188"/>
      <c r="I4" s="901"/>
      <c r="J4" s="189" t="s">
        <v>471</v>
      </c>
    </row>
    <row r="5" spans="1:15" s="56" customFormat="1" ht="21" customHeight="1" x14ac:dyDescent="0.6">
      <c r="A5" s="594"/>
      <c r="B5" s="594"/>
      <c r="C5" s="594"/>
      <c r="D5" s="526">
        <v>2560</v>
      </c>
      <c r="E5" s="526"/>
      <c r="F5" s="526"/>
      <c r="G5" s="526">
        <v>2561</v>
      </c>
      <c r="H5" s="526"/>
      <c r="I5" s="902" t="s">
        <v>472</v>
      </c>
      <c r="J5" s="594"/>
    </row>
    <row r="6" spans="1:15" s="56" customFormat="1" ht="21" customHeight="1" x14ac:dyDescent="0.6">
      <c r="A6" s="595"/>
      <c r="B6" s="596"/>
      <c r="C6" s="596"/>
      <c r="D6" s="531">
        <v>2017</v>
      </c>
      <c r="E6" s="531"/>
      <c r="F6" s="531"/>
      <c r="G6" s="531">
        <v>2018</v>
      </c>
      <c r="H6" s="531"/>
      <c r="I6" s="597" t="s">
        <v>176</v>
      </c>
      <c r="J6" s="598"/>
      <c r="K6" s="57"/>
      <c r="L6" s="57"/>
      <c r="M6" s="57"/>
      <c r="N6" s="57"/>
    </row>
    <row r="7" spans="1:15" s="56" customFormat="1" ht="21" customHeight="1" x14ac:dyDescent="0.6">
      <c r="A7" s="595"/>
      <c r="B7" s="596">
        <v>2558</v>
      </c>
      <c r="C7" s="531">
        <v>2559</v>
      </c>
      <c r="D7" s="526" t="s">
        <v>473</v>
      </c>
      <c r="E7" s="526" t="s">
        <v>474</v>
      </c>
      <c r="F7" s="526" t="s">
        <v>475</v>
      </c>
      <c r="G7" s="526" t="s">
        <v>176</v>
      </c>
      <c r="H7" s="526" t="s">
        <v>476</v>
      </c>
      <c r="I7" s="599" t="s">
        <v>342</v>
      </c>
      <c r="J7" s="600"/>
      <c r="K7" s="57"/>
      <c r="L7" s="57"/>
      <c r="M7" s="57"/>
      <c r="N7" s="57"/>
    </row>
    <row r="8" spans="1:15" s="56" customFormat="1" ht="21" customHeight="1" x14ac:dyDescent="0.6">
      <c r="A8" s="601"/>
      <c r="B8" s="601">
        <v>2015</v>
      </c>
      <c r="C8" s="601">
        <v>2016</v>
      </c>
      <c r="D8" s="537" t="s">
        <v>477</v>
      </c>
      <c r="E8" s="537" t="s">
        <v>478</v>
      </c>
      <c r="F8" s="537" t="s">
        <v>479</v>
      </c>
      <c r="G8" s="537" t="s">
        <v>188</v>
      </c>
      <c r="H8" s="537" t="s">
        <v>480</v>
      </c>
      <c r="I8" s="602" t="s">
        <v>343</v>
      </c>
      <c r="J8" s="601"/>
      <c r="K8" s="57"/>
      <c r="L8" s="57"/>
      <c r="M8" s="57"/>
      <c r="N8" s="57"/>
    </row>
    <row r="9" spans="1:15" s="56" customFormat="1" ht="10.35" customHeight="1" x14ac:dyDescent="0.6">
      <c r="A9" s="219"/>
      <c r="B9" s="220"/>
      <c r="C9" s="220"/>
      <c r="D9" s="220"/>
      <c r="E9" s="220"/>
      <c r="F9" s="220"/>
      <c r="G9" s="220"/>
      <c r="H9" s="220"/>
      <c r="I9" s="196"/>
      <c r="J9" s="220"/>
      <c r="K9" s="57"/>
      <c r="L9" s="57"/>
      <c r="M9" s="57"/>
      <c r="N9" s="57"/>
    </row>
    <row r="10" spans="1:15" s="56" customFormat="1" ht="22.35" customHeight="1" x14ac:dyDescent="0.6">
      <c r="A10" s="603" t="s">
        <v>481</v>
      </c>
      <c r="B10" s="892">
        <v>111.78463099218429</v>
      </c>
      <c r="C10" s="892">
        <v>115.90954144986192</v>
      </c>
      <c r="D10" s="892">
        <v>109.54515563096633</v>
      </c>
      <c r="E10" s="892">
        <v>131.29505310721649</v>
      </c>
      <c r="F10" s="892">
        <v>123.32755911927576</v>
      </c>
      <c r="G10" s="892">
        <v>119.52062681074247</v>
      </c>
      <c r="H10" s="991">
        <v>110.23266201497161</v>
      </c>
      <c r="I10" s="903">
        <v>118.22472245381748</v>
      </c>
      <c r="J10" s="603" t="s">
        <v>482</v>
      </c>
    </row>
    <row r="11" spans="1:15" s="58" customFormat="1" ht="22.35" customHeight="1" x14ac:dyDescent="0.6">
      <c r="A11" s="493"/>
      <c r="B11" s="906">
        <v>1.3983101987073754</v>
      </c>
      <c r="C11" s="906">
        <v>3.6900515044559601</v>
      </c>
      <c r="D11" s="906">
        <v>0.16819777085057552</v>
      </c>
      <c r="E11" s="906">
        <v>3.4972891739978307</v>
      </c>
      <c r="F11" s="906">
        <v>7.1831487405826566</v>
      </c>
      <c r="G11" s="906">
        <v>5.8139879563740893</v>
      </c>
      <c r="H11" s="906">
        <v>2.4731990383798363</v>
      </c>
      <c r="I11" s="907">
        <v>7.2208063957690971</v>
      </c>
      <c r="J11" s="200" t="s">
        <v>483</v>
      </c>
    </row>
    <row r="12" spans="1:15" s="56" customFormat="1" ht="22.35" customHeight="1" x14ac:dyDescent="0.6">
      <c r="A12" s="603" t="s">
        <v>484</v>
      </c>
      <c r="B12" s="586">
        <v>177768.41504399999</v>
      </c>
      <c r="C12" s="586">
        <v>184068.51825859997</v>
      </c>
      <c r="D12" s="586">
        <v>15469.61340688683</v>
      </c>
      <c r="E12" s="586">
        <v>14907.816319684292</v>
      </c>
      <c r="F12" s="586">
        <v>13835.812954999999</v>
      </c>
      <c r="G12" s="586">
        <v>14462.901183999998</v>
      </c>
      <c r="H12" s="586">
        <v>13641.247898</v>
      </c>
      <c r="I12" s="910">
        <v>28104.149081999996</v>
      </c>
      <c r="J12" s="603" t="s">
        <v>485</v>
      </c>
      <c r="M12" s="59"/>
      <c r="N12" s="59"/>
      <c r="O12" s="59"/>
    </row>
    <row r="13" spans="1:15" s="58" customFormat="1" ht="22.35" customHeight="1" x14ac:dyDescent="0.6">
      <c r="A13" s="493"/>
      <c r="B13" s="906">
        <v>3.3453904325616346</v>
      </c>
      <c r="C13" s="906">
        <v>3.543994704031439</v>
      </c>
      <c r="D13" s="906">
        <v>-0.44043649035685473</v>
      </c>
      <c r="E13" s="906">
        <v>-1.1930742960993057</v>
      </c>
      <c r="F13" s="906">
        <v>-1.9659473323273113</v>
      </c>
      <c r="G13" s="906">
        <v>2.7878983335080987</v>
      </c>
      <c r="H13" s="906">
        <v>0.17039840490384872</v>
      </c>
      <c r="I13" s="907">
        <v>1.5005404618108065</v>
      </c>
      <c r="J13" s="200"/>
      <c r="M13" s="60"/>
      <c r="N13" s="60"/>
      <c r="O13" s="60"/>
    </row>
    <row r="14" spans="1:15" s="56" customFormat="1" ht="22.35" customHeight="1" x14ac:dyDescent="0.6">
      <c r="A14" s="604" t="s">
        <v>486</v>
      </c>
      <c r="B14" s="586">
        <v>41285.778191999998</v>
      </c>
      <c r="C14" s="586">
        <v>43931.921961</v>
      </c>
      <c r="D14" s="586">
        <v>3763.875399</v>
      </c>
      <c r="E14" s="586">
        <v>3459.1839751899997</v>
      </c>
      <c r="F14" s="586">
        <v>3320.4975709999999</v>
      </c>
      <c r="G14" s="586">
        <v>3100.7351899999999</v>
      </c>
      <c r="H14" s="586">
        <v>3131.0781899999997</v>
      </c>
      <c r="I14" s="910">
        <v>6231.8133799999996</v>
      </c>
      <c r="J14" s="604" t="s">
        <v>487</v>
      </c>
      <c r="L14" s="61"/>
      <c r="M14" s="61"/>
      <c r="N14" s="61"/>
      <c r="O14" s="60"/>
    </row>
    <row r="15" spans="1:15" s="58" customFormat="1" ht="22.35" customHeight="1" x14ac:dyDescent="0.6">
      <c r="A15" s="493"/>
      <c r="B15" s="906">
        <v>5.8930252958569129</v>
      </c>
      <c r="C15" s="906">
        <v>6.4093348481747858</v>
      </c>
      <c r="D15" s="906">
        <v>3.7080055680125623</v>
      </c>
      <c r="E15" s="906">
        <v>1.1052864985888533</v>
      </c>
      <c r="F15" s="906">
        <v>2.4802963007058088</v>
      </c>
      <c r="G15" s="906">
        <v>-4.4300291613567966</v>
      </c>
      <c r="H15" s="906">
        <v>3.5165497966508807</v>
      </c>
      <c r="I15" s="907">
        <v>-0.59601526984210951</v>
      </c>
      <c r="J15" s="200"/>
      <c r="M15" s="60"/>
      <c r="O15" s="60"/>
    </row>
    <row r="16" spans="1:15" s="56" customFormat="1" ht="22.35" customHeight="1" x14ac:dyDescent="0.6">
      <c r="A16" s="604" t="s">
        <v>488</v>
      </c>
      <c r="B16" s="586">
        <v>19767.934916999995</v>
      </c>
      <c r="C16" s="586">
        <v>20708.607949999998</v>
      </c>
      <c r="D16" s="586">
        <v>1767.6527839999999</v>
      </c>
      <c r="E16" s="586">
        <v>1676.0351633600001</v>
      </c>
      <c r="F16" s="586">
        <v>1635.1036829999998</v>
      </c>
      <c r="G16" s="586">
        <v>1558.2100129999999</v>
      </c>
      <c r="H16" s="586">
        <v>1555.7718559999998</v>
      </c>
      <c r="I16" s="910">
        <v>3113.9818689999997</v>
      </c>
      <c r="J16" s="604" t="s">
        <v>489</v>
      </c>
      <c r="M16" s="60"/>
      <c r="N16" s="60"/>
      <c r="O16" s="60"/>
    </row>
    <row r="17" spans="1:15" s="58" customFormat="1" ht="22.35" customHeight="1" x14ac:dyDescent="0.6">
      <c r="A17" s="493"/>
      <c r="B17" s="906">
        <v>4.9379829576217782</v>
      </c>
      <c r="C17" s="906">
        <v>4.7585801802243033</v>
      </c>
      <c r="D17" s="906">
        <v>2.8717918044935509</v>
      </c>
      <c r="E17" s="906">
        <v>0.54149664320013446</v>
      </c>
      <c r="F17" s="906">
        <v>1.8189814515457092</v>
      </c>
      <c r="G17" s="906">
        <v>-1.5083179183284723</v>
      </c>
      <c r="H17" s="906">
        <v>2.7486458721149187</v>
      </c>
      <c r="I17" s="907">
        <v>0.57347308876722902</v>
      </c>
      <c r="J17" s="200"/>
      <c r="M17" s="60"/>
      <c r="N17" s="60"/>
      <c r="O17" s="60"/>
    </row>
    <row r="18" spans="1:15" s="56" customFormat="1" ht="22.35" customHeight="1" x14ac:dyDescent="0.6">
      <c r="A18" s="604" t="s">
        <v>490</v>
      </c>
      <c r="B18" s="586">
        <v>28913.757141999999</v>
      </c>
      <c r="C18" s="586">
        <v>29645.359659999995</v>
      </c>
      <c r="D18" s="586">
        <v>2471.7249499999998</v>
      </c>
      <c r="E18" s="586">
        <v>2474.0941939899994</v>
      </c>
      <c r="F18" s="586">
        <v>2291.7618159999997</v>
      </c>
      <c r="G18" s="586">
        <v>2332.8359489999998</v>
      </c>
      <c r="H18" s="586">
        <v>2252.098508</v>
      </c>
      <c r="I18" s="910">
        <v>4584.9344569999994</v>
      </c>
      <c r="J18" s="604" t="s">
        <v>491</v>
      </c>
    </row>
    <row r="19" spans="1:15" s="58" customFormat="1" ht="22.35" customHeight="1" x14ac:dyDescent="0.6">
      <c r="A19" s="493"/>
      <c r="B19" s="906">
        <v>3.7159414328008511</v>
      </c>
      <c r="C19" s="906">
        <v>2.5302921180633264</v>
      </c>
      <c r="D19" s="906">
        <v>-1.5120850319267354</v>
      </c>
      <c r="E19" s="906">
        <v>-8.4362217071676238E-2</v>
      </c>
      <c r="F19" s="906">
        <v>-0.89389766546351668</v>
      </c>
      <c r="G19" s="906">
        <v>3.2922073210661429</v>
      </c>
      <c r="H19" s="906">
        <v>1.3520099768066896</v>
      </c>
      <c r="I19" s="907">
        <v>2.3299953725245848</v>
      </c>
      <c r="J19" s="200"/>
    </row>
    <row r="20" spans="1:15" s="56" customFormat="1" ht="22.35" customHeight="1" x14ac:dyDescent="0.6">
      <c r="A20" s="604" t="s">
        <v>492</v>
      </c>
      <c r="B20" s="586">
        <v>70390.033567999999</v>
      </c>
      <c r="C20" s="586">
        <v>73635.452799999999</v>
      </c>
      <c r="D20" s="586">
        <v>6369.7752270000001</v>
      </c>
      <c r="E20" s="586">
        <v>6330.2933092799994</v>
      </c>
      <c r="F20" s="586">
        <v>5950.1215480000001</v>
      </c>
      <c r="G20" s="586">
        <v>6118.3714679999994</v>
      </c>
      <c r="H20" s="586">
        <v>5793.1740089999994</v>
      </c>
      <c r="I20" s="910">
        <v>11911.545477</v>
      </c>
      <c r="J20" s="604" t="s">
        <v>493</v>
      </c>
    </row>
    <row r="21" spans="1:15" s="58" customFormat="1" ht="22.35" customHeight="1" x14ac:dyDescent="0.6">
      <c r="A21" s="493"/>
      <c r="B21" s="906">
        <v>1.5872184271966905</v>
      </c>
      <c r="C21" s="906">
        <v>4.610623219641985</v>
      </c>
      <c r="D21" s="906">
        <v>-0.10425807431625467</v>
      </c>
      <c r="E21" s="906">
        <v>1.1628155977370991</v>
      </c>
      <c r="F21" s="906">
        <v>0.31170289239219606</v>
      </c>
      <c r="G21" s="906">
        <v>3.9500817187897663</v>
      </c>
      <c r="H21" s="906">
        <v>0.50640256337195488</v>
      </c>
      <c r="I21" s="907">
        <v>2.2462573182594037</v>
      </c>
      <c r="J21" s="200"/>
    </row>
    <row r="22" spans="1:15" s="62" customFormat="1" ht="22.35" customHeight="1" x14ac:dyDescent="0.6">
      <c r="A22" s="605" t="s">
        <v>494</v>
      </c>
      <c r="B22" s="586">
        <v>6004.0124930000002</v>
      </c>
      <c r="C22" s="586">
        <v>6326.726012000001</v>
      </c>
      <c r="D22" s="586">
        <v>523.80471599999998</v>
      </c>
      <c r="E22" s="586">
        <v>501.31719835999996</v>
      </c>
      <c r="F22" s="586">
        <v>489.08133299999997</v>
      </c>
      <c r="G22" s="586">
        <v>510.46673999999996</v>
      </c>
      <c r="H22" s="586">
        <v>490.903772</v>
      </c>
      <c r="I22" s="910">
        <v>1001.370512</v>
      </c>
      <c r="J22" s="605" t="s">
        <v>495</v>
      </c>
    </row>
    <row r="23" spans="1:15" s="58" customFormat="1" ht="22.35" customHeight="1" x14ac:dyDescent="0.6">
      <c r="A23" s="493"/>
      <c r="B23" s="906">
        <v>6.2668787324369424</v>
      </c>
      <c r="C23" s="906">
        <v>5.3749641489961641</v>
      </c>
      <c r="D23" s="906">
        <v>3.8767810200910358</v>
      </c>
      <c r="E23" s="906">
        <v>1.2072484748961276</v>
      </c>
      <c r="F23" s="906">
        <v>1.3868460913478931</v>
      </c>
      <c r="G23" s="906">
        <v>3.7982371592884201</v>
      </c>
      <c r="H23" s="906">
        <v>3.5315847488488705</v>
      </c>
      <c r="I23" s="907">
        <v>3.6673442273528423</v>
      </c>
      <c r="J23" s="200"/>
    </row>
    <row r="24" spans="1:15" s="56" customFormat="1" ht="22.35" customHeight="1" x14ac:dyDescent="0.6">
      <c r="A24" s="603" t="s">
        <v>496</v>
      </c>
      <c r="B24" s="586">
        <v>115.92631363470598</v>
      </c>
      <c r="C24" s="586">
        <v>125.23360733010516</v>
      </c>
      <c r="D24" s="586">
        <v>126.01552948186111</v>
      </c>
      <c r="E24" s="586">
        <v>119.06912443963475</v>
      </c>
      <c r="F24" s="586">
        <v>133.25701342269738</v>
      </c>
      <c r="G24" s="586">
        <v>126.34964491263237</v>
      </c>
      <c r="H24" s="586">
        <v>118.04310756686549</v>
      </c>
      <c r="I24" s="910">
        <v>125.51646722697761</v>
      </c>
      <c r="J24" s="603" t="s">
        <v>497</v>
      </c>
    </row>
    <row r="25" spans="1:15" s="58" customFormat="1" ht="22.35" customHeight="1" x14ac:dyDescent="0.6">
      <c r="A25" s="493"/>
      <c r="B25" s="906">
        <v>11.504385175571974</v>
      </c>
      <c r="C25" s="906">
        <v>8.0286290520090944</v>
      </c>
      <c r="D25" s="906">
        <v>5.0825310330382178</v>
      </c>
      <c r="E25" s="906">
        <v>-2.9672914680491158</v>
      </c>
      <c r="F25" s="906">
        <v>-0.84255202537468765</v>
      </c>
      <c r="G25" s="906">
        <v>3.2340959762947374</v>
      </c>
      <c r="H25" s="906">
        <v>4.2480925655212998</v>
      </c>
      <c r="I25" s="907">
        <v>6.5395108805166302</v>
      </c>
      <c r="J25" s="200"/>
    </row>
    <row r="26" spans="1:15" s="56" customFormat="1" ht="22.35" customHeight="1" x14ac:dyDescent="0.6">
      <c r="A26" s="603" t="s">
        <v>498</v>
      </c>
      <c r="B26" s="586">
        <v>9632.1340000000018</v>
      </c>
      <c r="C26" s="586">
        <v>10608.324000000001</v>
      </c>
      <c r="D26" s="586">
        <v>928.32600000000002</v>
      </c>
      <c r="E26" s="586">
        <v>879.20999999999992</v>
      </c>
      <c r="F26" s="586">
        <v>967.60299999999995</v>
      </c>
      <c r="G26" s="586">
        <v>930.46500000000003</v>
      </c>
      <c r="H26" s="586">
        <v>879.58630517773395</v>
      </c>
      <c r="I26" s="910">
        <v>1810.0513051777339</v>
      </c>
      <c r="J26" s="603" t="s">
        <v>499</v>
      </c>
      <c r="K26" s="63"/>
    </row>
    <row r="27" spans="1:15" s="58" customFormat="1" ht="22.35" customHeight="1" x14ac:dyDescent="0.6">
      <c r="A27" s="493" t="s">
        <v>500</v>
      </c>
      <c r="B27" s="906">
        <v>13.266654476246043</v>
      </c>
      <c r="C27" s="906">
        <v>10.134721962962701</v>
      </c>
      <c r="D27" s="906">
        <v>7.0896607095890074</v>
      </c>
      <c r="E27" s="906">
        <v>-7.8985799603359386E-2</v>
      </c>
      <c r="F27" s="906">
        <v>2.1038002840663372</v>
      </c>
      <c r="G27" s="906">
        <v>4.7198287504726766</v>
      </c>
      <c r="H27" s="906">
        <v>7.0006867295349107</v>
      </c>
      <c r="I27" s="907">
        <v>5.8159290654516749</v>
      </c>
      <c r="J27" s="493" t="s">
        <v>500</v>
      </c>
    </row>
    <row r="28" spans="1:15" s="64" customFormat="1" ht="22.35" customHeight="1" x14ac:dyDescent="0.6">
      <c r="A28" s="606" t="s">
        <v>501</v>
      </c>
      <c r="B28" s="586">
        <v>21918.697</v>
      </c>
      <c r="C28" s="586">
        <v>22708.454000000002</v>
      </c>
      <c r="D28" s="586">
        <v>1802.402</v>
      </c>
      <c r="E28" s="586">
        <v>1948.92</v>
      </c>
      <c r="F28" s="586">
        <v>2090.1439999999998</v>
      </c>
      <c r="G28" s="586">
        <v>2032.98</v>
      </c>
      <c r="H28" s="586">
        <v>1941.5658988499965</v>
      </c>
      <c r="I28" s="910">
        <v>3974.5458988499968</v>
      </c>
      <c r="J28" s="606" t="s">
        <v>502</v>
      </c>
    </row>
    <row r="29" spans="1:15" s="65" customFormat="1" ht="22.35" customHeight="1" x14ac:dyDescent="0.6">
      <c r="A29" s="221"/>
      <c r="B29" s="906">
        <v>4.0620510662650267</v>
      </c>
      <c r="C29" s="906">
        <v>3.6031202037237975</v>
      </c>
      <c r="D29" s="906">
        <v>4.2599369026781186</v>
      </c>
      <c r="E29" s="906">
        <v>2.5962280519814085</v>
      </c>
      <c r="F29" s="906">
        <v>2.1112114782681601</v>
      </c>
      <c r="G29" s="906">
        <v>6.1792436077690915</v>
      </c>
      <c r="H29" s="906">
        <v>2.0075014264277158</v>
      </c>
      <c r="I29" s="907">
        <v>4.0995525132895505</v>
      </c>
      <c r="J29" s="494"/>
    </row>
    <row r="30" spans="1:15" s="64" customFormat="1" ht="24.75" customHeight="1" x14ac:dyDescent="0.5">
      <c r="A30" s="607" t="s">
        <v>503</v>
      </c>
      <c r="B30" s="890"/>
      <c r="C30" s="890"/>
      <c r="D30" s="890"/>
      <c r="E30" s="890"/>
      <c r="F30" s="890"/>
      <c r="G30" s="890"/>
      <c r="H30" s="890"/>
      <c r="I30" s="904"/>
      <c r="J30" s="606" t="s">
        <v>504</v>
      </c>
    </row>
    <row r="31" spans="1:15" s="64" customFormat="1" ht="18" customHeight="1" x14ac:dyDescent="0.5">
      <c r="A31" s="222" t="s">
        <v>505</v>
      </c>
      <c r="B31" s="908">
        <v>2123744.31</v>
      </c>
      <c r="C31" s="908">
        <v>2154293.8899999997</v>
      </c>
      <c r="D31" s="908">
        <v>147036.02000000002</v>
      </c>
      <c r="E31" s="908">
        <v>196190.77000000002</v>
      </c>
      <c r="F31" s="908">
        <v>204519.41999999998</v>
      </c>
      <c r="G31" s="908">
        <v>162020.57999999999</v>
      </c>
      <c r="H31" s="908">
        <v>141700.97999999998</v>
      </c>
      <c r="I31" s="909">
        <v>303721.55999999994</v>
      </c>
      <c r="J31" s="222" t="s">
        <v>349</v>
      </c>
    </row>
    <row r="32" spans="1:15" s="65" customFormat="1" ht="18" customHeight="1" x14ac:dyDescent="0.6">
      <c r="A32" s="608"/>
      <c r="B32" s="932">
        <v>6.1613471645364228</v>
      </c>
      <c r="C32" s="932">
        <v>1.4384773089750809</v>
      </c>
      <c r="D32" s="932">
        <v>-3.7752798782603776</v>
      </c>
      <c r="E32" s="932">
        <v>5.4966501893436828</v>
      </c>
      <c r="F32" s="932">
        <v>-17.716269992142557</v>
      </c>
      <c r="G32" s="932">
        <v>5.2027242486216778</v>
      </c>
      <c r="H32" s="932">
        <v>-19.529092275130239</v>
      </c>
      <c r="I32" s="933">
        <v>-7.9903956910692813</v>
      </c>
      <c r="J32" s="609"/>
    </row>
    <row r="33" spans="1:15" s="64" customFormat="1" ht="22.35" customHeight="1" x14ac:dyDescent="0.5">
      <c r="A33" s="222" t="s">
        <v>506</v>
      </c>
      <c r="B33" s="908">
        <v>3134.7838000000002</v>
      </c>
      <c r="C33" s="908">
        <v>3370.9224009999998</v>
      </c>
      <c r="D33" s="908">
        <v>272.77669199999997</v>
      </c>
      <c r="E33" s="908">
        <v>283.75216499999999</v>
      </c>
      <c r="F33" s="908">
        <v>280.70083099999999</v>
      </c>
      <c r="G33" s="908">
        <v>251.69989200000001</v>
      </c>
      <c r="H33" s="908">
        <v>254.29265200000003</v>
      </c>
      <c r="I33" s="909">
        <v>505.99254400000007</v>
      </c>
      <c r="J33" s="222" t="s">
        <v>507</v>
      </c>
    </row>
    <row r="34" spans="1:15" s="65" customFormat="1" ht="18" customHeight="1" x14ac:dyDescent="0.6">
      <c r="A34" s="608"/>
      <c r="B34" s="932">
        <v>4.2333410514329586</v>
      </c>
      <c r="C34" s="932">
        <v>7.5328512607472362</v>
      </c>
      <c r="D34" s="932">
        <v>9.9708206115457045</v>
      </c>
      <c r="E34" s="932">
        <v>18.206276781640753</v>
      </c>
      <c r="F34" s="932">
        <v>0.53714397899673827</v>
      </c>
      <c r="G34" s="932">
        <v>0.57806960623976522</v>
      </c>
      <c r="H34" s="932">
        <v>-0.29828025129134517</v>
      </c>
      <c r="I34" s="933">
        <v>0.13573222503214311</v>
      </c>
      <c r="J34" s="608"/>
    </row>
    <row r="35" spans="1:15" s="65" customFormat="1" ht="23.25" customHeight="1" x14ac:dyDescent="0.5">
      <c r="A35" s="878"/>
      <c r="B35" s="878"/>
      <c r="C35" s="878"/>
      <c r="D35" s="878"/>
      <c r="E35" s="878"/>
      <c r="F35" s="878"/>
      <c r="G35" s="878"/>
      <c r="H35" s="878"/>
      <c r="I35" s="223"/>
      <c r="J35" s="878"/>
    </row>
    <row r="36" spans="1:15" ht="20.25" customHeight="1" x14ac:dyDescent="0.5">
      <c r="A36" s="1609"/>
      <c r="B36" s="1609"/>
      <c r="C36" s="1609"/>
      <c r="D36" s="1609"/>
      <c r="E36" s="1609"/>
      <c r="F36" s="1609"/>
      <c r="G36" s="1609"/>
      <c r="H36" s="1609"/>
      <c r="I36" s="1609"/>
      <c r="J36" s="1222">
        <v>14</v>
      </c>
    </row>
    <row r="37" spans="1:15" s="55" customFormat="1" ht="21" customHeight="1" x14ac:dyDescent="0.6">
      <c r="A37" s="1619" t="s">
        <v>508</v>
      </c>
      <c r="B37" s="1619"/>
      <c r="C37" s="1619"/>
      <c r="D37" s="1619"/>
      <c r="E37" s="1619"/>
      <c r="F37" s="1619"/>
      <c r="G37" s="1619"/>
      <c r="H37" s="1619"/>
      <c r="I37" s="1619"/>
      <c r="J37" s="1619"/>
    </row>
    <row r="38" spans="1:15" s="55" customFormat="1" ht="21" customHeight="1" x14ac:dyDescent="0.6">
      <c r="A38" s="1620" t="s">
        <v>509</v>
      </c>
      <c r="B38" s="1620"/>
      <c r="C38" s="1620"/>
      <c r="D38" s="1620"/>
      <c r="E38" s="1620"/>
      <c r="F38" s="1620"/>
      <c r="G38" s="1620"/>
      <c r="H38" s="1620"/>
      <c r="I38" s="1620"/>
      <c r="J38" s="1620"/>
    </row>
    <row r="39" spans="1:15" s="56" customFormat="1" ht="21" customHeight="1" x14ac:dyDescent="0.6">
      <c r="A39" s="116" t="s">
        <v>470</v>
      </c>
      <c r="B39" s="188"/>
      <c r="C39" s="188"/>
      <c r="D39" s="188"/>
      <c r="E39" s="188"/>
      <c r="F39" s="188"/>
      <c r="G39" s="188"/>
      <c r="H39" s="188"/>
      <c r="I39" s="901"/>
      <c r="J39" s="189" t="s">
        <v>471</v>
      </c>
    </row>
    <row r="40" spans="1:15" s="56" customFormat="1" ht="21" customHeight="1" x14ac:dyDescent="0.6">
      <c r="A40" s="594"/>
      <c r="B40" s="594"/>
      <c r="C40" s="594"/>
      <c r="D40" s="526">
        <v>2560</v>
      </c>
      <c r="E40" s="526"/>
      <c r="F40" s="526"/>
      <c r="G40" s="526">
        <v>2561</v>
      </c>
      <c r="H40" s="526"/>
      <c r="I40" s="902" t="s">
        <v>472</v>
      </c>
      <c r="J40" s="594"/>
    </row>
    <row r="41" spans="1:15" s="56" customFormat="1" ht="21" customHeight="1" x14ac:dyDescent="0.6">
      <c r="A41" s="595"/>
      <c r="B41" s="596"/>
      <c r="C41" s="596"/>
      <c r="D41" s="531">
        <v>2017</v>
      </c>
      <c r="E41" s="531"/>
      <c r="F41" s="531"/>
      <c r="G41" s="531">
        <v>2018</v>
      </c>
      <c r="H41" s="531"/>
      <c r="I41" s="597" t="s">
        <v>176</v>
      </c>
      <c r="J41" s="598"/>
      <c r="K41" s="57"/>
      <c r="L41" s="57"/>
      <c r="M41" s="57"/>
      <c r="N41" s="57"/>
    </row>
    <row r="42" spans="1:15" s="56" customFormat="1" ht="21" customHeight="1" x14ac:dyDescent="0.6">
      <c r="A42" s="595"/>
      <c r="B42" s="596">
        <v>2558</v>
      </c>
      <c r="C42" s="531">
        <v>2559</v>
      </c>
      <c r="D42" s="526" t="s">
        <v>473</v>
      </c>
      <c r="E42" s="526" t="s">
        <v>474</v>
      </c>
      <c r="F42" s="526" t="s">
        <v>475</v>
      </c>
      <c r="G42" s="526" t="s">
        <v>176</v>
      </c>
      <c r="H42" s="526" t="s">
        <v>476</v>
      </c>
      <c r="I42" s="599" t="s">
        <v>342</v>
      </c>
      <c r="J42" s="600"/>
      <c r="K42" s="57"/>
      <c r="L42" s="57"/>
      <c r="M42" s="57"/>
      <c r="N42" s="57"/>
    </row>
    <row r="43" spans="1:15" s="56" customFormat="1" ht="21" customHeight="1" x14ac:dyDescent="0.6">
      <c r="A43" s="601"/>
      <c r="B43" s="601">
        <v>2015</v>
      </c>
      <c r="C43" s="601">
        <v>2016</v>
      </c>
      <c r="D43" s="537" t="s">
        <v>477</v>
      </c>
      <c r="E43" s="537" t="s">
        <v>478</v>
      </c>
      <c r="F43" s="537" t="s">
        <v>479</v>
      </c>
      <c r="G43" s="537" t="s">
        <v>188</v>
      </c>
      <c r="H43" s="537" t="s">
        <v>480</v>
      </c>
      <c r="I43" s="602" t="s">
        <v>343</v>
      </c>
      <c r="J43" s="601"/>
      <c r="K43" s="57"/>
      <c r="L43" s="57"/>
      <c r="M43" s="57"/>
      <c r="N43" s="57"/>
    </row>
    <row r="44" spans="1:15" s="56" customFormat="1" ht="10.35" customHeight="1" x14ac:dyDescent="0.6">
      <c r="A44" s="219"/>
      <c r="B44" s="220"/>
      <c r="C44" s="220"/>
      <c r="D44" s="220"/>
      <c r="E44" s="220"/>
      <c r="F44" s="220"/>
      <c r="G44" s="220"/>
      <c r="H44" s="220"/>
      <c r="I44" s="196"/>
      <c r="J44" s="220"/>
      <c r="K44" s="57"/>
      <c r="L44" s="57"/>
      <c r="M44" s="57"/>
      <c r="N44" s="57"/>
    </row>
    <row r="45" spans="1:15" s="56" customFormat="1" ht="22.35" customHeight="1" x14ac:dyDescent="0.6">
      <c r="A45" s="604" t="s">
        <v>510</v>
      </c>
      <c r="B45" s="1001">
        <v>154.72764252762116</v>
      </c>
      <c r="C45" s="1001">
        <v>167.0535600755266</v>
      </c>
      <c r="D45" s="1001">
        <v>165.9035069918958</v>
      </c>
      <c r="E45" s="1001">
        <v>189.08845989044667</v>
      </c>
      <c r="F45" s="1001">
        <v>171.77232025283479</v>
      </c>
      <c r="G45" s="1001">
        <v>206.60424122115509</v>
      </c>
      <c r="H45" s="1001">
        <v>181.48403342940821</v>
      </c>
      <c r="I45" s="1002">
        <v>176.05303652507422</v>
      </c>
      <c r="J45" s="604" t="s">
        <v>511</v>
      </c>
      <c r="M45" s="60"/>
      <c r="N45" s="60"/>
      <c r="O45" s="60"/>
    </row>
    <row r="46" spans="1:15" s="58" customFormat="1" ht="22.35" customHeight="1" x14ac:dyDescent="0.6">
      <c r="A46" s="493" t="s">
        <v>512</v>
      </c>
      <c r="B46" s="906">
        <v>2.8949963211878371</v>
      </c>
      <c r="C46" s="906">
        <v>7.9662026426241761</v>
      </c>
      <c r="D46" s="906">
        <v>-3.8185718229628907</v>
      </c>
      <c r="E46" s="906">
        <v>2.3284174491069454</v>
      </c>
      <c r="F46" s="906">
        <v>0.40453914141460601</v>
      </c>
      <c r="G46" s="906">
        <v>25.39962822895021</v>
      </c>
      <c r="H46" s="906">
        <v>15.556418035637275</v>
      </c>
      <c r="I46" s="907">
        <v>9.4146201628307669</v>
      </c>
      <c r="J46" s="200"/>
      <c r="M46" s="60"/>
      <c r="N46" s="60"/>
      <c r="O46" s="60"/>
    </row>
    <row r="47" spans="1:15" s="56" customFormat="1" ht="22.35" customHeight="1" x14ac:dyDescent="0.6">
      <c r="A47" s="604" t="s">
        <v>513</v>
      </c>
      <c r="B47" s="1001">
        <v>212.91833333333332</v>
      </c>
      <c r="C47" s="1001">
        <v>215.04583333333335</v>
      </c>
      <c r="D47" s="1001">
        <v>218.02</v>
      </c>
      <c r="E47" s="1001">
        <v>233.44</v>
      </c>
      <c r="F47" s="1001">
        <v>255.07</v>
      </c>
      <c r="G47" s="1001">
        <v>242.16</v>
      </c>
      <c r="H47" s="1001" t="s">
        <v>514</v>
      </c>
      <c r="I47" s="1002">
        <v>242.16</v>
      </c>
      <c r="J47" s="604" t="s">
        <v>515</v>
      </c>
    </row>
    <row r="48" spans="1:15" s="58" customFormat="1" ht="22.35" customHeight="1" x14ac:dyDescent="0.6">
      <c r="A48" s="493"/>
      <c r="B48" s="906">
        <v>-4.7335333674965341E-2</v>
      </c>
      <c r="C48" s="906">
        <v>0.99920939953503307</v>
      </c>
      <c r="D48" s="906">
        <v>5.6861699549178439</v>
      </c>
      <c r="E48" s="906">
        <v>6.9991291194939862</v>
      </c>
      <c r="F48" s="906">
        <v>3.9108648714710483</v>
      </c>
      <c r="G48" s="906">
        <v>12.7269341774509</v>
      </c>
      <c r="H48" s="906" t="s">
        <v>514</v>
      </c>
      <c r="I48" s="907">
        <v>12.7269341774509</v>
      </c>
      <c r="J48" s="200"/>
    </row>
    <row r="49" spans="1:11" s="56" customFormat="1" ht="22.35" customHeight="1" x14ac:dyDescent="0.6">
      <c r="A49" s="604" t="s">
        <v>516</v>
      </c>
      <c r="B49" s="1001">
        <v>169.32169563296631</v>
      </c>
      <c r="C49" s="1001">
        <v>189.66544429525246</v>
      </c>
      <c r="D49" s="1001">
        <v>200.41168553353251</v>
      </c>
      <c r="E49" s="1001">
        <v>220.03161164385654</v>
      </c>
      <c r="F49" s="1001">
        <v>227.25078050174173</v>
      </c>
      <c r="G49" s="1001">
        <v>245.69346274870844</v>
      </c>
      <c r="H49" s="1001">
        <v>245.73197400147549</v>
      </c>
      <c r="I49" s="1002">
        <v>211.19605254924764</v>
      </c>
      <c r="J49" s="604" t="s">
        <v>517</v>
      </c>
    </row>
    <row r="50" spans="1:11" s="58" customFormat="1" ht="22.35" customHeight="1" x14ac:dyDescent="0.6">
      <c r="A50" s="493"/>
      <c r="B50" s="906">
        <v>8.7562112003713555</v>
      </c>
      <c r="C50" s="906">
        <v>12.014850540113109</v>
      </c>
      <c r="D50" s="906">
        <v>15.184751469619462</v>
      </c>
      <c r="E50" s="906">
        <v>22.338306024955791</v>
      </c>
      <c r="F50" s="906">
        <v>14.673608734053389</v>
      </c>
      <c r="G50" s="906">
        <v>23.75804768256917</v>
      </c>
      <c r="H50" s="906">
        <v>20.006044692656676</v>
      </c>
      <c r="I50" s="907">
        <v>4.7356352120835332</v>
      </c>
      <c r="J50" s="200"/>
    </row>
    <row r="51" spans="1:11" s="62" customFormat="1" ht="22.35" customHeight="1" x14ac:dyDescent="0.6">
      <c r="A51" s="605" t="s">
        <v>518</v>
      </c>
      <c r="B51" s="1001">
        <v>129.4837049963665</v>
      </c>
      <c r="C51" s="1001">
        <v>142.03598276263091</v>
      </c>
      <c r="D51" s="1001">
        <v>136.54719073012777</v>
      </c>
      <c r="E51" s="1001">
        <v>154.75105966720005</v>
      </c>
      <c r="F51" s="1001">
        <v>231.3928709958052</v>
      </c>
      <c r="G51" s="1001">
        <v>201.78942033053326</v>
      </c>
      <c r="H51" s="1001">
        <v>178.49295491724001</v>
      </c>
      <c r="I51" s="1002">
        <v>161.99892028137324</v>
      </c>
      <c r="J51" s="605" t="s">
        <v>519</v>
      </c>
    </row>
    <row r="52" spans="1:11" s="58" customFormat="1" ht="22.35" customHeight="1" x14ac:dyDescent="0.6">
      <c r="A52" s="493"/>
      <c r="B52" s="906">
        <v>11.815035192470935</v>
      </c>
      <c r="C52" s="906">
        <v>9.6940983937837224</v>
      </c>
      <c r="D52" s="906">
        <v>8.6747182962595417</v>
      </c>
      <c r="E52" s="906">
        <v>17.876292154490937</v>
      </c>
      <c r="F52" s="906">
        <v>38.976604518488386</v>
      </c>
      <c r="G52" s="906">
        <v>11.892061112823725</v>
      </c>
      <c r="H52" s="906">
        <v>9.5941303922033363</v>
      </c>
      <c r="I52" s="907">
        <v>-5.5978368386643602</v>
      </c>
      <c r="J52" s="200"/>
    </row>
    <row r="53" spans="1:11" s="56" customFormat="1" ht="22.35" customHeight="1" x14ac:dyDescent="0.6">
      <c r="A53" s="603" t="s">
        <v>520</v>
      </c>
      <c r="B53" s="1001">
        <v>105.85137161732619</v>
      </c>
      <c r="C53" s="1001">
        <v>121.22166564045706</v>
      </c>
      <c r="D53" s="1001">
        <v>122.52117642765789</v>
      </c>
      <c r="E53" s="1001">
        <v>134.46764916217231</v>
      </c>
      <c r="F53" s="1001">
        <v>143.05259894430017</v>
      </c>
      <c r="G53" s="1001">
        <v>163.25857633670586</v>
      </c>
      <c r="H53" s="1001">
        <v>138.38604789313322</v>
      </c>
      <c r="I53" s="1002">
        <v>131.35626937082935</v>
      </c>
      <c r="J53" s="603" t="s">
        <v>521</v>
      </c>
    </row>
    <row r="54" spans="1:11" s="58" customFormat="1" ht="22.35" customHeight="1" x14ac:dyDescent="0.6">
      <c r="A54" s="493"/>
      <c r="B54" s="906">
        <v>11.659707462209767</v>
      </c>
      <c r="C54" s="906">
        <v>14.520637558384731</v>
      </c>
      <c r="D54" s="906">
        <v>-7.6115909648233444</v>
      </c>
      <c r="E54" s="906">
        <v>13.717730289010532</v>
      </c>
      <c r="F54" s="906">
        <v>6.5369250905104037</v>
      </c>
      <c r="G54" s="906">
        <v>10.476187913072476</v>
      </c>
      <c r="H54" s="906">
        <v>15.93932518821617</v>
      </c>
      <c r="I54" s="907">
        <v>-1.6565878219690244</v>
      </c>
      <c r="J54" s="200"/>
    </row>
    <row r="55" spans="1:11" s="56" customFormat="1" ht="22.35" customHeight="1" x14ac:dyDescent="0.6">
      <c r="A55" s="603" t="s">
        <v>522</v>
      </c>
      <c r="B55" s="1001">
        <v>98.163596956215841</v>
      </c>
      <c r="C55" s="1001">
        <v>98.594543034148742</v>
      </c>
      <c r="D55" s="1001">
        <v>105.31823281873261</v>
      </c>
      <c r="E55" s="1001">
        <v>117.88701009966267</v>
      </c>
      <c r="F55" s="1001">
        <v>145.19202291800914</v>
      </c>
      <c r="G55" s="1001">
        <v>105.24389011313173</v>
      </c>
      <c r="H55" s="1001">
        <v>111.51504267543413</v>
      </c>
      <c r="I55" s="1002">
        <v>110.82826081856612</v>
      </c>
      <c r="J55" s="603" t="s">
        <v>523</v>
      </c>
      <c r="K55" s="63"/>
    </row>
    <row r="56" spans="1:11" s="58" customFormat="1" ht="22.35" customHeight="1" x14ac:dyDescent="0.6">
      <c r="A56" s="493"/>
      <c r="B56" s="906">
        <v>-6.9884512138737804</v>
      </c>
      <c r="C56" s="906">
        <v>0.43900803484728801</v>
      </c>
      <c r="D56" s="906">
        <v>15.914914513387357</v>
      </c>
      <c r="E56" s="906">
        <v>22.947231812549205</v>
      </c>
      <c r="F56" s="906">
        <v>23.20972410930462</v>
      </c>
      <c r="G56" s="906">
        <v>16.285175863507327</v>
      </c>
      <c r="H56" s="906">
        <v>6.7015553944456796</v>
      </c>
      <c r="I56" s="907">
        <v>13.660590868220467</v>
      </c>
      <c r="J56" s="493"/>
    </row>
    <row r="57" spans="1:11" s="64" customFormat="1" ht="22.35" customHeight="1" x14ac:dyDescent="0.6">
      <c r="A57" s="606" t="s">
        <v>524</v>
      </c>
      <c r="B57" s="1001">
        <v>500405</v>
      </c>
      <c r="C57" s="1001">
        <v>488295</v>
      </c>
      <c r="D57" s="1001">
        <v>39812</v>
      </c>
      <c r="E57" s="1001">
        <v>46647</v>
      </c>
      <c r="F57" s="1001">
        <v>62823</v>
      </c>
      <c r="G57" s="1001">
        <v>40764</v>
      </c>
      <c r="H57" s="1001">
        <v>45761</v>
      </c>
      <c r="I57" s="1002">
        <v>86525</v>
      </c>
      <c r="J57" s="606" t="s">
        <v>525</v>
      </c>
    </row>
    <row r="58" spans="1:11" s="65" customFormat="1" ht="23.4" x14ac:dyDescent="0.6">
      <c r="A58" s="221"/>
      <c r="B58" s="906">
        <v>6.3745434911079091</v>
      </c>
      <c r="C58" s="906">
        <v>-2.4200397677880958</v>
      </c>
      <c r="D58" s="906">
        <v>6.1172268571580979</v>
      </c>
      <c r="E58" s="906">
        <v>12.497286868443268</v>
      </c>
      <c r="F58" s="906">
        <v>9.4648986774929824</v>
      </c>
      <c r="G58" s="906">
        <v>10.09560849133042</v>
      </c>
      <c r="H58" s="907">
        <v>9.6518342798265202</v>
      </c>
      <c r="I58" s="907">
        <v>9.8604603918282407</v>
      </c>
      <c r="J58" s="494"/>
    </row>
    <row r="59" spans="1:11" s="56" customFormat="1" ht="22.35" customHeight="1" x14ac:dyDescent="0.6">
      <c r="A59" s="603" t="s">
        <v>526</v>
      </c>
      <c r="B59" s="1001">
        <v>299010</v>
      </c>
      <c r="C59" s="1001">
        <v>279991</v>
      </c>
      <c r="D59" s="1001">
        <v>28739</v>
      </c>
      <c r="E59" s="1001">
        <v>31435</v>
      </c>
      <c r="F59" s="1001">
        <v>41449</v>
      </c>
      <c r="G59" s="1001">
        <v>25749</v>
      </c>
      <c r="H59" s="1001">
        <v>29618</v>
      </c>
      <c r="I59" s="1002">
        <v>55367</v>
      </c>
      <c r="J59" s="603" t="s">
        <v>527</v>
      </c>
      <c r="K59" s="63"/>
    </row>
    <row r="60" spans="1:11" s="58" customFormat="1" ht="22.35" customHeight="1" x14ac:dyDescent="0.6">
      <c r="A60" s="493"/>
      <c r="B60" s="906">
        <v>-27.321384299027262</v>
      </c>
      <c r="C60" s="906">
        <v>-6.3606568342195917</v>
      </c>
      <c r="D60" s="906">
        <v>24.319764675347155</v>
      </c>
      <c r="E60" s="906">
        <v>34.879430189650741</v>
      </c>
      <c r="F60" s="906">
        <v>40.662435945294732</v>
      </c>
      <c r="G60" s="906">
        <v>27.293850108760132</v>
      </c>
      <c r="H60" s="906">
        <v>10.920530297356002</v>
      </c>
      <c r="I60" s="907">
        <v>17.977839335180047</v>
      </c>
      <c r="J60" s="493"/>
    </row>
    <row r="61" spans="1:11" s="56" customFormat="1" ht="22.35" customHeight="1" x14ac:dyDescent="0.6">
      <c r="A61" s="603" t="s">
        <v>528</v>
      </c>
      <c r="B61" s="1001">
        <v>1639085</v>
      </c>
      <c r="C61" s="1001">
        <v>1721158</v>
      </c>
      <c r="D61" s="1001">
        <v>135575</v>
      </c>
      <c r="E61" s="1001">
        <v>153058</v>
      </c>
      <c r="F61" s="1001">
        <v>131523</v>
      </c>
      <c r="G61" s="1001">
        <v>155088</v>
      </c>
      <c r="H61" s="1001">
        <v>145429</v>
      </c>
      <c r="I61" s="1002">
        <v>300517</v>
      </c>
      <c r="J61" s="603" t="s">
        <v>529</v>
      </c>
      <c r="K61" s="63"/>
    </row>
    <row r="62" spans="1:11" s="56" customFormat="1" ht="22.35" customHeight="1" x14ac:dyDescent="0.6">
      <c r="A62" s="1000"/>
      <c r="B62" s="906">
        <v>-3.6696492852000384</v>
      </c>
      <c r="C62" s="906">
        <v>5.0072448957802607</v>
      </c>
      <c r="D62" s="906">
        <v>7.4423064730869237</v>
      </c>
      <c r="E62" s="906">
        <v>11.484365326204916</v>
      </c>
      <c r="F62" s="906">
        <v>5.4994505362285118</v>
      </c>
      <c r="G62" s="906">
        <v>5.3415204042819076</v>
      </c>
      <c r="H62" s="906">
        <v>-3.3854841388473722</v>
      </c>
      <c r="I62" s="907">
        <v>0.92964208108172741</v>
      </c>
      <c r="J62" s="1000"/>
      <c r="K62" s="63"/>
    </row>
    <row r="63" spans="1:11" s="56" customFormat="1" ht="8.25" customHeight="1" x14ac:dyDescent="0.6">
      <c r="A63" s="258"/>
      <c r="B63" s="258"/>
      <c r="C63" s="258"/>
      <c r="D63" s="258"/>
      <c r="E63" s="258"/>
      <c r="F63" s="258"/>
      <c r="G63" s="258"/>
      <c r="H63" s="258"/>
      <c r="I63" s="258"/>
      <c r="J63" s="258"/>
      <c r="K63" s="63"/>
    </row>
    <row r="64" spans="1:11" s="66" customFormat="1" ht="23.4" x14ac:dyDescent="0.5">
      <c r="A64" s="1621" t="s">
        <v>530</v>
      </c>
      <c r="B64" s="1621"/>
      <c r="C64" s="1621"/>
      <c r="D64" s="1621"/>
      <c r="E64" s="1621"/>
      <c r="F64" s="1621"/>
      <c r="G64" s="1621"/>
      <c r="H64" s="1621"/>
      <c r="I64" s="1621"/>
      <c r="J64" s="216" t="s">
        <v>245</v>
      </c>
    </row>
    <row r="65" spans="1:10" s="1110" customFormat="1" x14ac:dyDescent="0.5">
      <c r="A65" s="1615" t="s">
        <v>531</v>
      </c>
      <c r="B65" s="1616"/>
      <c r="C65" s="1616"/>
      <c r="D65" s="1616"/>
      <c r="E65" s="1616"/>
      <c r="F65" s="1616"/>
      <c r="G65" s="1616"/>
      <c r="H65" s="1616"/>
      <c r="I65" s="1616"/>
      <c r="J65" s="216" t="s">
        <v>532</v>
      </c>
    </row>
    <row r="66" spans="1:10" s="66" customFormat="1" ht="18" customHeight="1" x14ac:dyDescent="0.6">
      <c r="A66" s="1610" t="s">
        <v>533</v>
      </c>
      <c r="B66" s="1610"/>
      <c r="C66" s="1610"/>
      <c r="D66" s="1610"/>
      <c r="E66" s="1610"/>
      <c r="F66" s="1610"/>
      <c r="G66" s="1610"/>
      <c r="H66" s="1610"/>
      <c r="I66" s="1610"/>
      <c r="J66" s="217">
        <v>241547</v>
      </c>
    </row>
    <row r="67" spans="1:10" s="66" customFormat="1" ht="18" customHeight="1" x14ac:dyDescent="0.6">
      <c r="A67" s="1610" t="s">
        <v>534</v>
      </c>
      <c r="B67" s="1610"/>
      <c r="C67" s="1610"/>
      <c r="D67" s="1610"/>
      <c r="E67" s="1610"/>
      <c r="F67" s="1610"/>
      <c r="G67" s="1610"/>
      <c r="H67" s="1610"/>
      <c r="I67" s="1610"/>
      <c r="J67" s="217"/>
    </row>
    <row r="68" spans="1:10" s="66" customFormat="1" ht="18" customHeight="1" x14ac:dyDescent="0.6">
      <c r="A68" s="1617" t="s">
        <v>535</v>
      </c>
      <c r="B68" s="1617"/>
      <c r="C68" s="1617"/>
      <c r="D68" s="1617"/>
      <c r="E68" s="1617"/>
      <c r="F68" s="1617"/>
      <c r="G68" s="1617"/>
      <c r="H68" s="1617"/>
      <c r="I68" s="1617"/>
      <c r="J68" s="224"/>
    </row>
    <row r="69" spans="1:10" s="66" customFormat="1" ht="18" customHeight="1" x14ac:dyDescent="0.6">
      <c r="A69" s="1617" t="s">
        <v>536</v>
      </c>
      <c r="B69" s="1617"/>
      <c r="C69" s="1617"/>
      <c r="D69" s="1617"/>
      <c r="E69" s="1617"/>
      <c r="F69" s="1617"/>
      <c r="G69" s="1617"/>
      <c r="H69" s="1617"/>
      <c r="I69" s="1617"/>
      <c r="J69" s="224"/>
    </row>
    <row r="70" spans="1:10" s="66" customFormat="1" ht="18" customHeight="1" x14ac:dyDescent="0.5">
      <c r="A70" s="1609" t="s">
        <v>537</v>
      </c>
      <c r="B70" s="1609"/>
      <c r="C70" s="1609"/>
      <c r="D70" s="1609"/>
      <c r="E70" s="1609"/>
      <c r="F70" s="1609"/>
      <c r="G70" s="1609"/>
      <c r="H70" s="1609"/>
      <c r="I70" s="1609"/>
      <c r="J70" s="225"/>
    </row>
    <row r="71" spans="1:10" s="66" customFormat="1" ht="18" customHeight="1" x14ac:dyDescent="0.5">
      <c r="A71" s="1612" t="s">
        <v>538</v>
      </c>
      <c r="B71" s="1612"/>
      <c r="C71" s="1612"/>
      <c r="D71" s="1612"/>
      <c r="E71" s="1612"/>
      <c r="F71" s="1612"/>
      <c r="G71" s="1612"/>
      <c r="H71" s="1612"/>
      <c r="I71" s="1612"/>
      <c r="J71" s="225"/>
    </row>
    <row r="72" spans="1:10" s="66" customFormat="1" ht="18" customHeight="1" x14ac:dyDescent="0.5">
      <c r="A72" s="1618" t="s">
        <v>539</v>
      </c>
      <c r="B72" s="1618"/>
      <c r="C72" s="1618"/>
      <c r="D72" s="1618"/>
      <c r="E72" s="1618"/>
      <c r="F72" s="1618"/>
      <c r="G72" s="1618"/>
      <c r="H72" s="1618"/>
      <c r="I72" s="1618"/>
      <c r="J72" s="225"/>
    </row>
    <row r="73" spans="1:10" s="66" customFormat="1" ht="18" customHeight="1" x14ac:dyDescent="0.5">
      <c r="A73" s="1612" t="s">
        <v>540</v>
      </c>
      <c r="B73" s="1612"/>
      <c r="C73" s="1612"/>
      <c r="D73" s="1612"/>
      <c r="E73" s="1612"/>
      <c r="F73" s="1612"/>
      <c r="G73" s="1612"/>
      <c r="H73" s="1612"/>
      <c r="I73" s="1612"/>
      <c r="J73" s="225"/>
    </row>
    <row r="74" spans="1:10" s="66" customFormat="1" ht="18" customHeight="1" x14ac:dyDescent="0.5">
      <c r="A74" s="1609" t="s">
        <v>541</v>
      </c>
      <c r="B74" s="1609"/>
      <c r="C74" s="1609"/>
      <c r="D74" s="1609"/>
      <c r="E74" s="1609"/>
      <c r="F74" s="1609"/>
      <c r="G74" s="1609"/>
      <c r="H74" s="1609"/>
      <c r="I74" s="1609"/>
      <c r="J74" s="225"/>
    </row>
    <row r="75" spans="1:10" s="66" customFormat="1" ht="18" customHeight="1" x14ac:dyDescent="0.6">
      <c r="A75" s="1608" t="s">
        <v>542</v>
      </c>
      <c r="B75" s="1608"/>
      <c r="C75" s="1608"/>
      <c r="D75" s="1608"/>
      <c r="E75" s="1608"/>
      <c r="F75" s="1608"/>
      <c r="G75" s="1608"/>
      <c r="H75" s="1608"/>
      <c r="I75" s="1608"/>
      <c r="J75" s="225"/>
    </row>
    <row r="76" spans="1:10" s="66" customFormat="1" ht="18" customHeight="1" x14ac:dyDescent="0.5">
      <c r="A76" s="1613" t="s">
        <v>543</v>
      </c>
      <c r="B76" s="1613"/>
      <c r="C76" s="1613"/>
      <c r="D76" s="1613"/>
      <c r="E76" s="1613"/>
      <c r="F76" s="1613"/>
      <c r="G76" s="1613"/>
      <c r="H76" s="1613"/>
      <c r="I76" s="1613"/>
      <c r="J76" s="1267"/>
    </row>
    <row r="77" spans="1:10" s="66" customFormat="1" ht="18" customHeight="1" x14ac:dyDescent="0.6">
      <c r="A77" s="1610" t="s">
        <v>544</v>
      </c>
      <c r="B77" s="1611"/>
      <c r="C77" s="1611"/>
      <c r="D77" s="1611"/>
      <c r="E77" s="1611"/>
      <c r="F77" s="1611"/>
      <c r="G77" s="1611"/>
      <c r="H77" s="1611"/>
      <c r="I77" s="1611"/>
      <c r="J77" s="1611"/>
    </row>
    <row r="78" spans="1:10" s="66" customFormat="1" ht="18" customHeight="1" x14ac:dyDescent="0.6">
      <c r="A78" s="1265" t="s">
        <v>545</v>
      </c>
      <c r="B78" s="1266"/>
      <c r="C78" s="1266"/>
      <c r="D78" s="1266"/>
      <c r="E78" s="1266"/>
      <c r="F78" s="1266"/>
      <c r="G78" s="1266"/>
      <c r="H78" s="1266"/>
      <c r="I78" s="1266"/>
      <c r="J78" s="1266"/>
    </row>
    <row r="79" spans="1:10" s="66" customFormat="1" ht="18" customHeight="1" x14ac:dyDescent="0.6">
      <c r="A79" s="1268" t="s">
        <v>546</v>
      </c>
      <c r="B79" s="1266"/>
      <c r="C79" s="1266"/>
      <c r="D79" s="1266"/>
      <c r="E79" s="1266"/>
      <c r="F79" s="1266"/>
      <c r="G79" s="1266"/>
      <c r="H79" s="1266"/>
      <c r="I79" s="1266"/>
      <c r="J79" s="1266"/>
    </row>
    <row r="80" spans="1:10" s="66" customFormat="1" ht="18" customHeight="1" x14ac:dyDescent="0.6">
      <c r="A80" s="1265" t="s">
        <v>547</v>
      </c>
      <c r="B80" s="1266"/>
      <c r="C80" s="1266"/>
      <c r="D80" s="1266"/>
      <c r="E80" s="1266"/>
      <c r="F80" s="1266"/>
      <c r="G80" s="1266"/>
      <c r="H80" s="1266"/>
      <c r="I80" s="1266"/>
      <c r="J80" s="1266"/>
    </row>
    <row r="81" spans="1:10" s="66" customFormat="1" ht="18" customHeight="1" x14ac:dyDescent="0.5">
      <c r="A81" s="1614" t="s">
        <v>548</v>
      </c>
      <c r="B81" s="1614"/>
      <c r="C81" s="1614"/>
      <c r="D81" s="1614"/>
      <c r="E81" s="1614"/>
      <c r="F81" s="1614"/>
      <c r="G81" s="1614"/>
      <c r="H81" s="1614"/>
      <c r="I81" s="1614"/>
      <c r="J81" s="1268"/>
    </row>
    <row r="82" spans="1:10" s="66" customFormat="1" ht="18" customHeight="1" x14ac:dyDescent="0.6">
      <c r="A82" s="1608" t="s">
        <v>549</v>
      </c>
      <c r="B82" s="1608"/>
      <c r="C82" s="1608"/>
      <c r="D82" s="1608"/>
      <c r="E82" s="1608"/>
      <c r="F82" s="1608"/>
      <c r="G82" s="1608"/>
      <c r="H82" s="1608"/>
      <c r="I82" s="1608"/>
      <c r="J82" s="225"/>
    </row>
    <row r="83" spans="1:10" s="66" customFormat="1" ht="18" customHeight="1" x14ac:dyDescent="0.6">
      <c r="A83" s="1608" t="s">
        <v>550</v>
      </c>
      <c r="B83" s="1608"/>
      <c r="C83" s="1608"/>
      <c r="D83" s="1608"/>
      <c r="E83" s="1608"/>
      <c r="F83" s="1608"/>
      <c r="G83" s="1608"/>
      <c r="H83" s="1608"/>
      <c r="I83" s="1608"/>
      <c r="J83" s="1263"/>
    </row>
    <row r="84" spans="1:10" s="66" customFormat="1" ht="14.85" customHeight="1" x14ac:dyDescent="0.5">
      <c r="A84" s="1609"/>
      <c r="B84" s="1609"/>
      <c r="C84" s="1609"/>
      <c r="D84" s="1609"/>
      <c r="E84" s="1609"/>
      <c r="F84" s="1609"/>
      <c r="G84" s="1609"/>
      <c r="H84" s="1609"/>
      <c r="I84" s="1609"/>
      <c r="J84" s="1609"/>
    </row>
    <row r="85" spans="1:10" s="66" customFormat="1" ht="14.85" customHeight="1" x14ac:dyDescent="0.6">
      <c r="A85" s="1263"/>
      <c r="B85" s="946"/>
      <c r="C85" s="946"/>
      <c r="D85" s="946"/>
      <c r="E85" s="946"/>
      <c r="F85" s="946"/>
      <c r="G85" s="946"/>
      <c r="H85" s="946"/>
      <c r="I85" s="946"/>
      <c r="J85" s="946"/>
    </row>
    <row r="86" spans="1:10" ht="23.4" x14ac:dyDescent="0.6">
      <c r="A86" s="437"/>
      <c r="B86" s="437"/>
      <c r="C86" s="437"/>
      <c r="D86" s="437"/>
      <c r="E86" s="437"/>
      <c r="F86" s="437"/>
      <c r="G86" s="157"/>
      <c r="H86" s="157"/>
      <c r="I86" s="438"/>
      <c r="J86" s="437"/>
    </row>
  </sheetData>
  <mergeCells count="23">
    <mergeCell ref="A2:J2"/>
    <mergeCell ref="A3:J3"/>
    <mergeCell ref="A37:J37"/>
    <mergeCell ref="A38:J38"/>
    <mergeCell ref="A64:I64"/>
    <mergeCell ref="A36:I36"/>
    <mergeCell ref="A65:I65"/>
    <mergeCell ref="A68:I68"/>
    <mergeCell ref="A69:I69"/>
    <mergeCell ref="A71:I71"/>
    <mergeCell ref="A72:I72"/>
    <mergeCell ref="A70:I70"/>
    <mergeCell ref="A83:I83"/>
    <mergeCell ref="A84:J84"/>
    <mergeCell ref="A66:I66"/>
    <mergeCell ref="A67:I67"/>
    <mergeCell ref="A77:J77"/>
    <mergeCell ref="A82:I82"/>
    <mergeCell ref="A73:I73"/>
    <mergeCell ref="A74:I74"/>
    <mergeCell ref="A75:I75"/>
    <mergeCell ref="A76:I76"/>
    <mergeCell ref="A81:I81"/>
  </mergeCells>
  <phoneticPr fontId="0" type="noConversion"/>
  <pageMargins left="0.98425196850393704" right="0.39370078740157483" top="0.39370078740157483" bottom="0" header="0" footer="0"/>
  <pageSetup paperSize="9" scale="61" orientation="landscape" r:id="rId1"/>
  <headerFooter alignWithMargins="0"/>
  <rowBreaks count="1" manualBreakCount="1">
    <brk id="36" max="9" man="1"/>
  </rowBreaks>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0" tint="-0.499984740745262"/>
  </sheetPr>
  <dimension ref="A1:J136"/>
  <sheetViews>
    <sheetView showGridLines="0" view="pageBreakPreview" zoomScale="70" zoomScaleNormal="80" zoomScaleSheetLayoutView="70" workbookViewId="0">
      <selection activeCell="A37" sqref="A37:J37"/>
    </sheetView>
  </sheetViews>
  <sheetFormatPr defaultColWidth="9.375" defaultRowHeight="23.4" x14ac:dyDescent="0.6"/>
  <cols>
    <col min="1" max="1" width="72.625" style="67" customWidth="1"/>
    <col min="2" max="2" width="15.625" style="67" bestFit="1" customWidth="1"/>
    <col min="3" max="3" width="15.125" style="67" bestFit="1" customWidth="1"/>
    <col min="4" max="4" width="15.625" style="67" bestFit="1" customWidth="1"/>
    <col min="5" max="8" width="13.125" style="67" bestFit="1" customWidth="1"/>
    <col min="9" max="9" width="17.5" style="69" bestFit="1" customWidth="1"/>
    <col min="10" max="10" width="75.375" style="67" customWidth="1"/>
    <col min="11" max="16384" width="9.375" style="67"/>
  </cols>
  <sheetData>
    <row r="1" spans="1:10" ht="15" customHeight="1" x14ac:dyDescent="0.6">
      <c r="A1" s="1223"/>
      <c r="B1" s="1224"/>
      <c r="C1" s="1224"/>
      <c r="D1" s="1224"/>
      <c r="E1" s="1224"/>
      <c r="F1" s="1224"/>
      <c r="G1" s="1224"/>
      <c r="H1" s="1224"/>
      <c r="I1" s="1225"/>
      <c r="J1" s="1226">
        <v>15</v>
      </c>
    </row>
    <row r="2" spans="1:10" s="5" customFormat="1" ht="21" customHeight="1" x14ac:dyDescent="0.6">
      <c r="A2" s="1622" t="s">
        <v>551</v>
      </c>
      <c r="B2" s="1622"/>
      <c r="C2" s="1622"/>
      <c r="D2" s="1622"/>
      <c r="E2" s="1622"/>
      <c r="F2" s="1622"/>
      <c r="G2" s="1622"/>
      <c r="H2" s="1622"/>
      <c r="I2" s="1622"/>
      <c r="J2" s="1622"/>
    </row>
    <row r="3" spans="1:10" s="5" customFormat="1" ht="21" customHeight="1" x14ac:dyDescent="0.6">
      <c r="A3" s="1623" t="s">
        <v>552</v>
      </c>
      <c r="B3" s="1623"/>
      <c r="C3" s="1623"/>
      <c r="D3" s="1623"/>
      <c r="E3" s="1623"/>
      <c r="F3" s="1623"/>
      <c r="G3" s="1623"/>
      <c r="H3" s="1623"/>
      <c r="I3" s="1623"/>
      <c r="J3" s="1623"/>
    </row>
    <row r="4" spans="1:10" s="5" customFormat="1" ht="21" customHeight="1" x14ac:dyDescent="0.6">
      <c r="A4" s="182" t="s">
        <v>470</v>
      </c>
      <c r="B4" s="183"/>
      <c r="C4" s="183"/>
      <c r="D4" s="183"/>
      <c r="E4" s="183"/>
      <c r="F4" s="183"/>
      <c r="G4" s="183"/>
      <c r="H4" s="183"/>
      <c r="I4" s="184"/>
      <c r="J4" s="185" t="s">
        <v>471</v>
      </c>
    </row>
    <row r="5" spans="1:10" s="5" customFormat="1" ht="26.1" customHeight="1" x14ac:dyDescent="0.6">
      <c r="A5" s="610"/>
      <c r="B5" s="611"/>
      <c r="C5" s="611"/>
      <c r="D5" s="526">
        <v>2560</v>
      </c>
      <c r="E5" s="526"/>
      <c r="F5" s="526"/>
      <c r="G5" s="526">
        <v>2561</v>
      </c>
      <c r="H5" s="526"/>
      <c r="I5" s="597" t="s">
        <v>472</v>
      </c>
      <c r="J5" s="610"/>
    </row>
    <row r="6" spans="1:10" s="5" customFormat="1" ht="21" customHeight="1" x14ac:dyDescent="0.6">
      <c r="A6" s="590"/>
      <c r="B6" s="612">
        <v>2558</v>
      </c>
      <c r="C6" s="531">
        <v>2559</v>
      </c>
      <c r="D6" s="530">
        <v>2017</v>
      </c>
      <c r="E6" s="530"/>
      <c r="F6" s="530"/>
      <c r="G6" s="530">
        <v>2018</v>
      </c>
      <c r="H6" s="530"/>
      <c r="I6" s="613" t="s">
        <v>176</v>
      </c>
      <c r="J6" s="590"/>
    </row>
    <row r="7" spans="1:10" s="5" customFormat="1" ht="21" customHeight="1" x14ac:dyDescent="0.6">
      <c r="A7" s="610"/>
      <c r="B7" s="614">
        <v>2015</v>
      </c>
      <c r="C7" s="530">
        <v>2016</v>
      </c>
      <c r="D7" s="526" t="s">
        <v>473</v>
      </c>
      <c r="E7" s="526" t="s">
        <v>474</v>
      </c>
      <c r="F7" s="526" t="s">
        <v>475</v>
      </c>
      <c r="G7" s="526" t="s">
        <v>176</v>
      </c>
      <c r="H7" s="526" t="s">
        <v>476</v>
      </c>
      <c r="I7" s="615" t="s">
        <v>342</v>
      </c>
      <c r="J7" s="615"/>
    </row>
    <row r="8" spans="1:10" s="5" customFormat="1" ht="19.350000000000001" customHeight="1" x14ac:dyDescent="0.6">
      <c r="A8" s="616" t="s">
        <v>553</v>
      </c>
      <c r="B8" s="617"/>
      <c r="C8" s="617"/>
      <c r="D8" s="537" t="s">
        <v>477</v>
      </c>
      <c r="E8" s="537" t="s">
        <v>478</v>
      </c>
      <c r="F8" s="537" t="s">
        <v>479</v>
      </c>
      <c r="G8" s="537" t="s">
        <v>188</v>
      </c>
      <c r="H8" s="537" t="s">
        <v>480</v>
      </c>
      <c r="I8" s="618" t="s">
        <v>343</v>
      </c>
      <c r="J8" s="616"/>
    </row>
    <row r="9" spans="1:10" s="5" customFormat="1" ht="10.35" customHeight="1" x14ac:dyDescent="0.6">
      <c r="A9" s="194"/>
      <c r="B9" s="195"/>
      <c r="C9" s="195"/>
      <c r="D9" s="195"/>
      <c r="E9" s="195"/>
      <c r="F9" s="195"/>
      <c r="G9" s="195"/>
      <c r="H9" s="195"/>
      <c r="I9" s="196"/>
      <c r="J9" s="197"/>
    </row>
    <row r="10" spans="1:10" s="5" customFormat="1" ht="24" customHeight="1" x14ac:dyDescent="0.6">
      <c r="A10" s="619" t="s">
        <v>554</v>
      </c>
      <c r="B10" s="923">
        <v>130.32919177281457</v>
      </c>
      <c r="C10" s="923">
        <v>131.09118260873015</v>
      </c>
      <c r="D10" s="923">
        <v>134.04343242862765</v>
      </c>
      <c r="E10" s="923">
        <v>133.40591422815245</v>
      </c>
      <c r="F10" s="923">
        <v>135.17422127626807</v>
      </c>
      <c r="G10" s="923">
        <v>131.80917694062401</v>
      </c>
      <c r="H10" s="923">
        <v>133.00031592273248</v>
      </c>
      <c r="I10" s="1084" t="s">
        <v>555</v>
      </c>
      <c r="J10" s="620" t="s">
        <v>556</v>
      </c>
    </row>
    <row r="11" spans="1:10" s="5" customFormat="1" ht="24" customHeight="1" x14ac:dyDescent="0.6">
      <c r="A11" s="194"/>
      <c r="B11" s="199">
        <v>0.53441422646562931</v>
      </c>
      <c r="C11" s="199">
        <v>0.58466627894375733</v>
      </c>
      <c r="D11" s="199">
        <v>4.631844133897367</v>
      </c>
      <c r="E11" s="199">
        <v>3.432873338566389</v>
      </c>
      <c r="F11" s="199">
        <v>2.8049604546634299</v>
      </c>
      <c r="G11" s="199">
        <v>-2.754704404637609</v>
      </c>
      <c r="H11" s="199">
        <v>-2.4835910029114228</v>
      </c>
      <c r="I11" s="14"/>
      <c r="J11" s="200" t="s">
        <v>483</v>
      </c>
    </row>
    <row r="12" spans="1:10" s="5" customFormat="1" ht="24" customHeight="1" x14ac:dyDescent="0.6">
      <c r="A12" s="619" t="s">
        <v>557</v>
      </c>
      <c r="B12" s="891">
        <v>34474.851599999995</v>
      </c>
      <c r="C12" s="891">
        <v>33916.185039999997</v>
      </c>
      <c r="D12" s="891">
        <v>2447.98659</v>
      </c>
      <c r="E12" s="891">
        <v>2594.4558200000001</v>
      </c>
      <c r="F12" s="891">
        <v>2778.9330100000002</v>
      </c>
      <c r="G12" s="891">
        <v>2799.01145</v>
      </c>
      <c r="H12" s="891">
        <v>2849.9246900000003</v>
      </c>
      <c r="I12" s="1085">
        <v>5648.9361399999998</v>
      </c>
      <c r="J12" s="621" t="s">
        <v>558</v>
      </c>
    </row>
    <row r="13" spans="1:10" s="5" customFormat="1" ht="24" customHeight="1" x14ac:dyDescent="0.6">
      <c r="A13" s="201"/>
      <c r="B13" s="199">
        <v>-0.90827543784703835</v>
      </c>
      <c r="C13" s="199">
        <v>-1.6205046115412358</v>
      </c>
      <c r="D13" s="199">
        <v>-5.3540304273225843</v>
      </c>
      <c r="E13" s="199">
        <v>1.1329460645403486</v>
      </c>
      <c r="F13" s="199">
        <v>-4.7362389508299145</v>
      </c>
      <c r="G13" s="199">
        <v>-3.4233291383897608</v>
      </c>
      <c r="H13" s="199">
        <v>-2.4842135819271789</v>
      </c>
      <c r="I13" s="1012">
        <v>-2.951811155455502</v>
      </c>
      <c r="J13" s="202"/>
    </row>
    <row r="14" spans="1:10" s="5" customFormat="1" ht="24" customHeight="1" x14ac:dyDescent="0.6">
      <c r="A14" s="622" t="s">
        <v>559</v>
      </c>
      <c r="B14" s="891">
        <v>14759332.510000002</v>
      </c>
      <c r="C14" s="891">
        <v>14461712.820000002</v>
      </c>
      <c r="D14" s="891">
        <v>1079585.922298142</v>
      </c>
      <c r="E14" s="891">
        <v>1235126.9714873321</v>
      </c>
      <c r="F14" s="891">
        <v>1249154.2506765211</v>
      </c>
      <c r="G14" s="891">
        <v>1136119.1499999999</v>
      </c>
      <c r="H14" s="891">
        <v>1255912.1400000001</v>
      </c>
      <c r="I14" s="1085">
        <v>2392031.29</v>
      </c>
      <c r="J14" s="621" t="s">
        <v>560</v>
      </c>
    </row>
    <row r="15" spans="1:10" s="5" customFormat="1" ht="24" customHeight="1" x14ac:dyDescent="0.6">
      <c r="A15" s="201"/>
      <c r="B15" s="199">
        <v>-1.6354641403371772</v>
      </c>
      <c r="C15" s="199">
        <v>-2.0164847549735185</v>
      </c>
      <c r="D15" s="199">
        <v>-6.8305841813959063</v>
      </c>
      <c r="E15" s="199">
        <v>3.8174729377841459</v>
      </c>
      <c r="F15" s="199">
        <v>-5.8504361257267874</v>
      </c>
      <c r="G15" s="199">
        <v>2.0756900271315004</v>
      </c>
      <c r="H15" s="199">
        <v>1.0115201805337364</v>
      </c>
      <c r="I15" s="1012">
        <v>1.5141778927734322</v>
      </c>
      <c r="J15" s="202"/>
    </row>
    <row r="16" spans="1:10" s="5" customFormat="1" ht="23.25" customHeight="1" x14ac:dyDescent="0.6">
      <c r="A16" s="623" t="s">
        <v>561</v>
      </c>
      <c r="B16" s="891">
        <v>1837210.6320000002</v>
      </c>
      <c r="C16" s="891">
        <v>1780137.848</v>
      </c>
      <c r="D16" s="891">
        <v>116615.49400000001</v>
      </c>
      <c r="E16" s="891">
        <v>128665.44099999999</v>
      </c>
      <c r="F16" s="891">
        <v>113188.963</v>
      </c>
      <c r="G16" s="891">
        <v>162307.20699999999</v>
      </c>
      <c r="H16" s="891">
        <v>158900.03499999997</v>
      </c>
      <c r="I16" s="1085">
        <v>321207.24199999997</v>
      </c>
      <c r="J16" s="624" t="s">
        <v>562</v>
      </c>
    </row>
    <row r="17" spans="1:10" s="5" customFormat="1" ht="24" customHeight="1" x14ac:dyDescent="0.6">
      <c r="A17" s="201"/>
      <c r="B17" s="199">
        <v>-7.6138276968544858</v>
      </c>
      <c r="C17" s="199">
        <v>-3.1064910580160472</v>
      </c>
      <c r="D17" s="199">
        <v>-14.762695129668543</v>
      </c>
      <c r="E17" s="199">
        <v>2.9791325126517449</v>
      </c>
      <c r="F17" s="199">
        <v>-3.2071421623383856</v>
      </c>
      <c r="G17" s="199">
        <v>14.053110580001842</v>
      </c>
      <c r="H17" s="199">
        <v>3.7622884985137688</v>
      </c>
      <c r="I17" s="1012">
        <v>8.7190863215701313</v>
      </c>
      <c r="J17" s="202"/>
    </row>
    <row r="18" spans="1:10" s="5" customFormat="1" ht="24" customHeight="1" x14ac:dyDescent="0.6">
      <c r="A18" s="621" t="s">
        <v>563</v>
      </c>
      <c r="B18" s="891">
        <v>500405</v>
      </c>
      <c r="C18" s="891">
        <v>488295</v>
      </c>
      <c r="D18" s="891">
        <v>39812</v>
      </c>
      <c r="E18" s="891">
        <v>46647</v>
      </c>
      <c r="F18" s="891">
        <v>62823</v>
      </c>
      <c r="G18" s="891">
        <v>40764</v>
      </c>
      <c r="H18" s="891">
        <v>45761</v>
      </c>
      <c r="I18" s="1085">
        <v>86525</v>
      </c>
      <c r="J18" s="621" t="s">
        <v>564</v>
      </c>
    </row>
    <row r="19" spans="1:10" s="5" customFormat="1" ht="24" customHeight="1" x14ac:dyDescent="0.6">
      <c r="A19" s="204"/>
      <c r="B19" s="199">
        <v>6.3745434911079091</v>
      </c>
      <c r="C19" s="199">
        <v>-2.4200397677880958</v>
      </c>
      <c r="D19" s="199">
        <v>6.1172268571580979</v>
      </c>
      <c r="E19" s="199">
        <v>12.497286868443268</v>
      </c>
      <c r="F19" s="199">
        <v>9.4648986774929824</v>
      </c>
      <c r="G19" s="199">
        <v>10.09560849133042</v>
      </c>
      <c r="H19" s="199">
        <v>9.6518342798265202</v>
      </c>
      <c r="I19" s="1012">
        <v>9.8604603918282407</v>
      </c>
      <c r="J19" s="205"/>
    </row>
    <row r="20" spans="1:10" s="5" customFormat="1" ht="24" customHeight="1" x14ac:dyDescent="0.6">
      <c r="A20" s="625" t="s">
        <v>565</v>
      </c>
      <c r="B20" s="891">
        <v>299010</v>
      </c>
      <c r="C20" s="891">
        <v>279991</v>
      </c>
      <c r="D20" s="891">
        <v>28739</v>
      </c>
      <c r="E20" s="891">
        <v>31435</v>
      </c>
      <c r="F20" s="891">
        <v>41449</v>
      </c>
      <c r="G20" s="891">
        <v>25749</v>
      </c>
      <c r="H20" s="891">
        <v>29618</v>
      </c>
      <c r="I20" s="1085">
        <v>55367</v>
      </c>
      <c r="J20" s="626" t="s">
        <v>566</v>
      </c>
    </row>
    <row r="21" spans="1:10" s="5" customFormat="1" ht="24" customHeight="1" x14ac:dyDescent="0.6">
      <c r="A21" s="204"/>
      <c r="B21" s="199">
        <v>-27.321384299027262</v>
      </c>
      <c r="C21" s="199">
        <v>-6.3606568342195917</v>
      </c>
      <c r="D21" s="199">
        <v>24.319764675347155</v>
      </c>
      <c r="E21" s="199">
        <v>34.879430189650741</v>
      </c>
      <c r="F21" s="199">
        <v>40.662435945294732</v>
      </c>
      <c r="G21" s="199">
        <v>27.293850108760132</v>
      </c>
      <c r="H21" s="199">
        <v>10.920530297356002</v>
      </c>
      <c r="I21" s="1012">
        <v>17.977839335180047</v>
      </c>
      <c r="J21" s="205"/>
    </row>
    <row r="22" spans="1:10" s="5" customFormat="1" ht="24" customHeight="1" x14ac:dyDescent="0.6">
      <c r="A22" s="625" t="s">
        <v>567</v>
      </c>
      <c r="B22" s="891">
        <v>2972.3267770000002</v>
      </c>
      <c r="C22" s="891">
        <v>3298.837086</v>
      </c>
      <c r="D22" s="891">
        <v>187.951177</v>
      </c>
      <c r="E22" s="891">
        <v>254.17650900000001</v>
      </c>
      <c r="F22" s="891">
        <v>213.96520599999999</v>
      </c>
      <c r="G22" s="891">
        <v>240.51721999999998</v>
      </c>
      <c r="H22" s="891">
        <v>230.80219100000002</v>
      </c>
      <c r="I22" s="1085">
        <v>471.319411</v>
      </c>
      <c r="J22" s="626" t="s">
        <v>568</v>
      </c>
    </row>
    <row r="23" spans="1:10" s="5" customFormat="1" ht="24" customHeight="1" x14ac:dyDescent="0.6">
      <c r="A23" s="197"/>
      <c r="B23" s="199">
        <v>2.3096384358112516</v>
      </c>
      <c r="C23" s="199">
        <v>10.985007150847309</v>
      </c>
      <c r="D23" s="199">
        <v>-21.720070459242109</v>
      </c>
      <c r="E23" s="199">
        <v>-11.637089634373055</v>
      </c>
      <c r="F23" s="199">
        <v>-21.734451264164903</v>
      </c>
      <c r="G23" s="199">
        <v>-10.74631269132783</v>
      </c>
      <c r="H23" s="199">
        <v>-16.200273331200009</v>
      </c>
      <c r="I23" s="1012">
        <v>-13.503046360373318</v>
      </c>
      <c r="J23" s="204"/>
    </row>
    <row r="24" spans="1:10" s="5" customFormat="1" ht="24" customHeight="1" x14ac:dyDescent="0.6">
      <c r="A24" s="625" t="s">
        <v>569</v>
      </c>
      <c r="B24" s="1003">
        <v>851860.38</v>
      </c>
      <c r="C24" s="1003">
        <v>973320.36499999999</v>
      </c>
      <c r="D24" s="1003">
        <v>96649.03</v>
      </c>
      <c r="E24" s="1003">
        <v>99674.74</v>
      </c>
      <c r="F24" s="1003">
        <v>80475.670000000013</v>
      </c>
      <c r="G24" s="1003">
        <v>96658.32</v>
      </c>
      <c r="H24" s="1003">
        <v>95801.74</v>
      </c>
      <c r="I24" s="1086">
        <v>192460.06</v>
      </c>
      <c r="J24" s="626" t="s">
        <v>570</v>
      </c>
    </row>
    <row r="25" spans="1:10" s="5" customFormat="1" ht="24" customHeight="1" x14ac:dyDescent="0.6">
      <c r="A25" s="197"/>
      <c r="B25" s="199">
        <v>24.444560520839914</v>
      </c>
      <c r="C25" s="199">
        <v>14.258203322004476</v>
      </c>
      <c r="D25" s="199">
        <v>22.749315060838015</v>
      </c>
      <c r="E25" s="199">
        <v>6.2867312652819152</v>
      </c>
      <c r="F25" s="199">
        <v>-2.1472942417004219</v>
      </c>
      <c r="G25" s="199">
        <v>8.1508754431818318</v>
      </c>
      <c r="H25" s="199">
        <v>20.629908370782928</v>
      </c>
      <c r="I25" s="1012">
        <v>14.022371625488944</v>
      </c>
      <c r="J25" s="204"/>
    </row>
    <row r="26" spans="1:10" s="5" customFormat="1" ht="24" customHeight="1" x14ac:dyDescent="0.6">
      <c r="A26" s="625" t="s">
        <v>571</v>
      </c>
      <c r="B26" s="1003">
        <v>47882.438531385524</v>
      </c>
      <c r="C26" s="1003">
        <v>47018.053513261628</v>
      </c>
      <c r="D26" s="1003">
        <v>4598.385514440879</v>
      </c>
      <c r="E26" s="1003">
        <v>4367.5142036584812</v>
      </c>
      <c r="F26" s="1003">
        <v>3966.8242860435789</v>
      </c>
      <c r="G26" s="1003">
        <v>4194.1389630375415</v>
      </c>
      <c r="H26" s="1003">
        <v>3713.7216295605058</v>
      </c>
      <c r="I26" s="1086">
        <v>7907.8605925980473</v>
      </c>
      <c r="J26" s="626" t="s">
        <v>572</v>
      </c>
    </row>
    <row r="27" spans="1:10" s="5" customFormat="1" ht="24" customHeight="1" x14ac:dyDescent="0.6">
      <c r="A27" s="197"/>
      <c r="B27" s="199">
        <v>-0.76729281409256833</v>
      </c>
      <c r="C27" s="199">
        <v>-1.8052234694716285</v>
      </c>
      <c r="D27" s="199">
        <v>13.691124034894786</v>
      </c>
      <c r="E27" s="199">
        <v>2.6817615106629056</v>
      </c>
      <c r="F27" s="199">
        <v>-3.2477122653217227</v>
      </c>
      <c r="G27" s="199">
        <v>12.796062881643788</v>
      </c>
      <c r="H27" s="199">
        <v>6.7573788568080495</v>
      </c>
      <c r="I27" s="1012">
        <v>9.8772743998994486</v>
      </c>
      <c r="J27" s="205"/>
    </row>
    <row r="28" spans="1:10" s="5" customFormat="1" ht="24" customHeight="1" x14ac:dyDescent="0.6">
      <c r="A28" s="625" t="s">
        <v>573</v>
      </c>
      <c r="B28" s="1003">
        <v>43219.027024999996</v>
      </c>
      <c r="C28" s="1003">
        <v>38370.212195400003</v>
      </c>
      <c r="D28" s="1003">
        <v>2336.83032</v>
      </c>
      <c r="E28" s="1003">
        <v>3216.0988500000003</v>
      </c>
      <c r="F28" s="1003">
        <v>3440.6664099999998</v>
      </c>
      <c r="G28" s="1003">
        <v>3414.7251200000005</v>
      </c>
      <c r="H28" s="1003" t="s">
        <v>514</v>
      </c>
      <c r="I28" s="1086">
        <v>3414.7251200000005</v>
      </c>
      <c r="J28" s="626" t="s">
        <v>574</v>
      </c>
    </row>
    <row r="29" spans="1:10" s="5" customFormat="1" ht="24" customHeight="1" x14ac:dyDescent="0.6">
      <c r="A29" s="197"/>
      <c r="B29" s="199">
        <v>1.1336927075228598</v>
      </c>
      <c r="C29" s="199">
        <v>-11.21916702751129</v>
      </c>
      <c r="D29" s="199">
        <v>-42.851133458030112</v>
      </c>
      <c r="E29" s="199">
        <v>14.605318647977917</v>
      </c>
      <c r="F29" s="199">
        <v>1.1676807049306515</v>
      </c>
      <c r="G29" s="199">
        <v>34.791695566319426</v>
      </c>
      <c r="H29" s="199"/>
      <c r="I29" s="1012">
        <v>34.791695566319426</v>
      </c>
      <c r="J29" s="204"/>
    </row>
    <row r="30" spans="1:10" s="5" customFormat="1" ht="10.35" customHeight="1" x14ac:dyDescent="0.6">
      <c r="A30" s="206"/>
      <c r="B30" s="206"/>
      <c r="C30" s="206"/>
      <c r="D30" s="442"/>
      <c r="E30" s="442"/>
      <c r="F30" s="442"/>
      <c r="G30" s="442"/>
      <c r="H30" s="442"/>
      <c r="I30" s="206"/>
      <c r="J30" s="206"/>
    </row>
    <row r="31" spans="1:10" s="5" customFormat="1" ht="10.35" customHeight="1" x14ac:dyDescent="0.6">
      <c r="A31" s="1012"/>
      <c r="B31" s="1012"/>
      <c r="C31" s="1012"/>
      <c r="D31" s="199"/>
      <c r="E31" s="199"/>
      <c r="F31" s="199"/>
      <c r="G31" s="199"/>
      <c r="H31" s="199"/>
      <c r="I31" s="1012"/>
      <c r="J31" s="1012"/>
    </row>
    <row r="32" spans="1:10" s="5" customFormat="1" ht="10.35" customHeight="1" x14ac:dyDescent="0.6">
      <c r="A32" s="1012"/>
      <c r="B32" s="1012"/>
      <c r="C32" s="1012"/>
      <c r="D32" s="199"/>
      <c r="E32" s="199"/>
      <c r="F32" s="199"/>
      <c r="G32" s="199"/>
      <c r="H32" s="199"/>
      <c r="I32" s="1012"/>
      <c r="J32" s="1012"/>
    </row>
    <row r="33" spans="1:10" s="5" customFormat="1" ht="10.35" customHeight="1" x14ac:dyDescent="0.6">
      <c r="A33" s="1012"/>
      <c r="B33" s="1012"/>
      <c r="C33" s="1012"/>
      <c r="D33" s="199"/>
      <c r="E33" s="199"/>
      <c r="F33" s="199"/>
      <c r="G33" s="199"/>
      <c r="H33" s="199"/>
      <c r="I33" s="1012"/>
      <c r="J33" s="1012"/>
    </row>
    <row r="34" spans="1:10" s="5" customFormat="1" ht="10.35" customHeight="1" x14ac:dyDescent="0.6">
      <c r="A34" s="1012"/>
      <c r="B34" s="1012"/>
      <c r="C34" s="1012"/>
      <c r="D34" s="199"/>
      <c r="E34" s="199"/>
      <c r="F34" s="199"/>
      <c r="G34" s="199"/>
      <c r="H34" s="199"/>
      <c r="I34" s="1012"/>
      <c r="J34" s="1012"/>
    </row>
    <row r="35" spans="1:10" s="5" customFormat="1" ht="10.35" customHeight="1" x14ac:dyDescent="0.6">
      <c r="A35" s="1012"/>
      <c r="B35" s="1012"/>
      <c r="C35" s="1012"/>
      <c r="D35" s="199"/>
      <c r="E35" s="199"/>
      <c r="F35" s="199"/>
      <c r="G35" s="199"/>
      <c r="H35" s="199"/>
      <c r="I35" s="1012"/>
      <c r="J35" s="1012"/>
    </row>
    <row r="36" spans="1:10" s="5" customFormat="1" ht="10.35" customHeight="1" x14ac:dyDescent="0.6">
      <c r="A36" s="1012"/>
      <c r="B36" s="1012"/>
      <c r="C36" s="1012"/>
      <c r="D36" s="199"/>
      <c r="E36" s="199"/>
      <c r="F36" s="199"/>
      <c r="G36" s="199"/>
      <c r="H36" s="199"/>
      <c r="I36" s="1012"/>
      <c r="J36" s="1012"/>
    </row>
    <row r="37" spans="1:10" s="5" customFormat="1" ht="32.25" customHeight="1" x14ac:dyDescent="0.6">
      <c r="A37" s="1012"/>
      <c r="B37" s="1012"/>
      <c r="C37" s="1012"/>
      <c r="D37" s="199"/>
      <c r="E37" s="199"/>
      <c r="F37" s="199"/>
      <c r="G37" s="199"/>
      <c r="H37" s="199"/>
      <c r="I37" s="1012"/>
      <c r="J37" s="1012"/>
    </row>
    <row r="38" spans="1:10" s="5" customFormat="1" ht="10.35" customHeight="1" x14ac:dyDescent="0.6">
      <c r="A38" s="1012"/>
      <c r="B38" s="1012"/>
      <c r="C38" s="1012"/>
      <c r="D38" s="199"/>
      <c r="E38" s="199"/>
      <c r="F38" s="199"/>
      <c r="G38" s="199"/>
      <c r="H38" s="199"/>
      <c r="I38" s="1012"/>
      <c r="J38" s="1012"/>
    </row>
    <row r="39" spans="1:10" s="5" customFormat="1" ht="10.35" customHeight="1" x14ac:dyDescent="0.6">
      <c r="A39" s="1012"/>
      <c r="B39" s="1012"/>
      <c r="C39" s="1012"/>
      <c r="D39" s="199"/>
      <c r="E39" s="199"/>
      <c r="F39" s="199"/>
      <c r="G39" s="199"/>
      <c r="H39" s="199"/>
      <c r="I39" s="1012"/>
      <c r="J39" s="1012"/>
    </row>
    <row r="40" spans="1:10" s="5" customFormat="1" ht="10.35" customHeight="1" x14ac:dyDescent="0.6">
      <c r="A40" s="1012"/>
      <c r="B40" s="1012"/>
      <c r="C40" s="1012"/>
      <c r="D40" s="199"/>
      <c r="E40" s="199"/>
      <c r="F40" s="199"/>
      <c r="G40" s="199"/>
      <c r="H40" s="199"/>
      <c r="I40" s="1012"/>
      <c r="J40" s="1012"/>
    </row>
    <row r="41" spans="1:10" s="5" customFormat="1" ht="10.35" customHeight="1" x14ac:dyDescent="0.6">
      <c r="A41" s="1012"/>
      <c r="B41" s="1012"/>
      <c r="C41" s="1012"/>
      <c r="D41" s="199"/>
      <c r="E41" s="199"/>
      <c r="F41" s="199"/>
      <c r="G41" s="199"/>
      <c r="H41" s="199"/>
      <c r="I41" s="1012"/>
      <c r="J41" s="1012"/>
    </row>
    <row r="42" spans="1:10" s="5" customFormat="1" ht="10.35" customHeight="1" x14ac:dyDescent="0.6">
      <c r="A42" s="1012"/>
      <c r="B42" s="1012"/>
      <c r="C42" s="1012"/>
      <c r="D42" s="199"/>
      <c r="E42" s="199"/>
      <c r="F42" s="199"/>
      <c r="G42" s="199"/>
      <c r="H42" s="199"/>
      <c r="I42" s="1012"/>
      <c r="J42" s="1012"/>
    </row>
    <row r="43" spans="1:10" s="5" customFormat="1" ht="10.5" customHeight="1" x14ac:dyDescent="0.6">
      <c r="A43" s="1012"/>
      <c r="B43" s="1012"/>
      <c r="C43" s="1012"/>
      <c r="D43" s="199"/>
      <c r="E43" s="199"/>
      <c r="F43" s="199"/>
      <c r="G43" s="199"/>
      <c r="H43" s="199"/>
      <c r="I43" s="1012"/>
      <c r="J43" s="1012"/>
    </row>
    <row r="44" spans="1:10" s="5" customFormat="1" ht="10.5" customHeight="1" x14ac:dyDescent="0.6">
      <c r="A44" s="1012"/>
      <c r="B44" s="1012"/>
      <c r="C44" s="1012"/>
      <c r="D44" s="199"/>
      <c r="E44" s="199"/>
      <c r="F44" s="199"/>
      <c r="G44" s="199"/>
      <c r="H44" s="199"/>
      <c r="I44" s="1012"/>
      <c r="J44" s="1012"/>
    </row>
    <row r="45" spans="1:10" s="5" customFormat="1" ht="10.5" customHeight="1" x14ac:dyDescent="0.6">
      <c r="A45" s="1012"/>
      <c r="B45" s="1012"/>
      <c r="C45" s="1012"/>
      <c r="D45" s="199"/>
      <c r="E45" s="199"/>
      <c r="F45" s="199"/>
      <c r="G45" s="199"/>
      <c r="H45" s="199"/>
      <c r="I45" s="1012"/>
      <c r="J45" s="1012"/>
    </row>
    <row r="46" spans="1:10" s="5" customFormat="1" ht="10.5" customHeight="1" x14ac:dyDescent="0.6">
      <c r="A46" s="1012"/>
      <c r="B46" s="1012"/>
      <c r="C46" s="1012"/>
      <c r="D46" s="199"/>
      <c r="E46" s="199"/>
      <c r="F46" s="199"/>
      <c r="G46" s="199"/>
      <c r="H46" s="199"/>
      <c r="I46" s="1012"/>
      <c r="J46" s="1012"/>
    </row>
    <row r="47" spans="1:10" s="5" customFormat="1" ht="10.5" customHeight="1" x14ac:dyDescent="0.6">
      <c r="A47" s="1012"/>
      <c r="B47" s="1012"/>
      <c r="C47" s="1012"/>
      <c r="D47" s="199"/>
      <c r="E47" s="199"/>
      <c r="F47" s="199"/>
      <c r="G47" s="199"/>
      <c r="H47" s="199"/>
      <c r="I47" s="1012"/>
      <c r="J47" s="1012"/>
    </row>
    <row r="48" spans="1:10" s="5" customFormat="1" ht="10.5" customHeight="1" x14ac:dyDescent="0.6">
      <c r="A48" s="1012"/>
      <c r="B48" s="1012"/>
      <c r="C48" s="1012"/>
      <c r="D48" s="199"/>
      <c r="E48" s="199"/>
      <c r="F48" s="199"/>
      <c r="G48" s="199"/>
      <c r="H48" s="199"/>
      <c r="I48" s="1012"/>
      <c r="J48" s="1012"/>
    </row>
    <row r="49" spans="1:10" s="5" customFormat="1" ht="10.5" customHeight="1" x14ac:dyDescent="0.6">
      <c r="A49" s="1012"/>
      <c r="B49" s="1012"/>
      <c r="C49" s="1012"/>
      <c r="D49" s="199"/>
      <c r="E49" s="199"/>
      <c r="F49" s="199"/>
      <c r="G49" s="199"/>
      <c r="H49" s="199"/>
      <c r="I49" s="1012"/>
      <c r="J49" s="1012"/>
    </row>
    <row r="50" spans="1:10" s="5" customFormat="1" ht="10.35" customHeight="1" x14ac:dyDescent="0.6">
      <c r="A50" s="1012"/>
      <c r="B50" s="1012"/>
      <c r="C50" s="1012"/>
      <c r="D50" s="199"/>
      <c r="E50" s="199"/>
      <c r="F50" s="199"/>
      <c r="G50" s="199"/>
      <c r="H50" s="199"/>
      <c r="I50" s="1012"/>
      <c r="J50" s="1012"/>
    </row>
    <row r="51" spans="1:10" s="5" customFormat="1" ht="10.35" customHeight="1" x14ac:dyDescent="0.6">
      <c r="A51" s="1012"/>
      <c r="B51" s="1012"/>
      <c r="C51" s="1012"/>
      <c r="D51" s="199"/>
      <c r="E51" s="199"/>
      <c r="F51" s="199"/>
      <c r="G51" s="199"/>
      <c r="H51" s="199"/>
      <c r="I51" s="1012"/>
      <c r="J51" s="1012"/>
    </row>
    <row r="52" spans="1:10" s="5" customFormat="1" ht="10.35" customHeight="1" x14ac:dyDescent="0.6">
      <c r="A52" s="1012"/>
      <c r="B52" s="1012"/>
      <c r="C52" s="1012"/>
      <c r="D52" s="199"/>
      <c r="E52" s="199"/>
      <c r="F52" s="199"/>
      <c r="G52" s="199"/>
      <c r="H52" s="199"/>
      <c r="I52" s="1012"/>
      <c r="J52" s="1012"/>
    </row>
    <row r="53" spans="1:10" s="5" customFormat="1" x14ac:dyDescent="0.6">
      <c r="A53" s="1012"/>
      <c r="B53" s="1012"/>
      <c r="C53" s="1012"/>
      <c r="D53" s="199"/>
      <c r="E53" s="199"/>
      <c r="F53" s="199"/>
      <c r="G53" s="199"/>
      <c r="H53" s="199"/>
      <c r="I53" s="1012"/>
      <c r="J53" s="1044">
        <v>16</v>
      </c>
    </row>
    <row r="54" spans="1:10" s="5" customFormat="1" ht="23.25" customHeight="1" x14ac:dyDescent="0.6">
      <c r="A54" s="1622" t="s">
        <v>551</v>
      </c>
      <c r="B54" s="1622"/>
      <c r="C54" s="1622"/>
      <c r="D54" s="1622"/>
      <c r="E54" s="1622"/>
      <c r="F54" s="1622"/>
      <c r="G54" s="1622"/>
      <c r="H54" s="1622"/>
      <c r="I54" s="1622"/>
      <c r="J54" s="1622"/>
    </row>
    <row r="55" spans="1:10" s="5" customFormat="1" ht="21" customHeight="1" x14ac:dyDescent="0.6">
      <c r="A55" s="1623" t="s">
        <v>552</v>
      </c>
      <c r="B55" s="1623"/>
      <c r="C55" s="1623"/>
      <c r="D55" s="1623"/>
      <c r="E55" s="1623"/>
      <c r="F55" s="1623"/>
      <c r="G55" s="1623"/>
      <c r="H55" s="1623"/>
      <c r="I55" s="1623"/>
      <c r="J55" s="1623"/>
    </row>
    <row r="56" spans="1:10" s="5" customFormat="1" ht="16.5" customHeight="1" x14ac:dyDescent="0.6">
      <c r="A56" s="182" t="s">
        <v>470</v>
      </c>
      <c r="B56" s="183"/>
      <c r="C56" s="183"/>
      <c r="D56" s="183"/>
      <c r="E56" s="183"/>
      <c r="F56" s="183"/>
      <c r="G56" s="183"/>
      <c r="H56" s="183"/>
      <c r="I56" s="184"/>
      <c r="J56" s="185" t="s">
        <v>471</v>
      </c>
    </row>
    <row r="57" spans="1:10" s="5" customFormat="1" ht="26.1" customHeight="1" x14ac:dyDescent="0.6">
      <c r="A57" s="610"/>
      <c r="B57" s="611"/>
      <c r="C57" s="611"/>
      <c r="D57" s="526">
        <v>2560</v>
      </c>
      <c r="E57" s="526"/>
      <c r="F57" s="526"/>
      <c r="G57" s="526">
        <v>2561</v>
      </c>
      <c r="H57" s="526"/>
      <c r="I57" s="597" t="s">
        <v>472</v>
      </c>
      <c r="J57" s="610"/>
    </row>
    <row r="58" spans="1:10" s="5" customFormat="1" ht="21" customHeight="1" x14ac:dyDescent="0.6">
      <c r="A58" s="590"/>
      <c r="B58" s="612">
        <v>2558</v>
      </c>
      <c r="C58" s="531">
        <v>2559</v>
      </c>
      <c r="D58" s="530">
        <v>2017</v>
      </c>
      <c r="E58" s="530"/>
      <c r="F58" s="530"/>
      <c r="G58" s="530">
        <v>2018</v>
      </c>
      <c r="H58" s="530"/>
      <c r="I58" s="613" t="s">
        <v>176</v>
      </c>
      <c r="J58" s="590"/>
    </row>
    <row r="59" spans="1:10" s="5" customFormat="1" ht="21" customHeight="1" x14ac:dyDescent="0.6">
      <c r="A59" s="610"/>
      <c r="B59" s="614">
        <v>2015</v>
      </c>
      <c r="C59" s="530">
        <v>2016</v>
      </c>
      <c r="D59" s="526" t="s">
        <v>473</v>
      </c>
      <c r="E59" s="526" t="s">
        <v>474</v>
      </c>
      <c r="F59" s="526" t="s">
        <v>475</v>
      </c>
      <c r="G59" s="526" t="s">
        <v>176</v>
      </c>
      <c r="H59" s="526" t="s">
        <v>476</v>
      </c>
      <c r="I59" s="615" t="s">
        <v>342</v>
      </c>
      <c r="J59" s="615"/>
    </row>
    <row r="60" spans="1:10" s="5" customFormat="1" ht="19.350000000000001" customHeight="1" x14ac:dyDescent="0.6">
      <c r="A60" s="616" t="s">
        <v>553</v>
      </c>
      <c r="B60" s="617"/>
      <c r="C60" s="617"/>
      <c r="D60" s="537" t="s">
        <v>477</v>
      </c>
      <c r="E60" s="537" t="s">
        <v>478</v>
      </c>
      <c r="F60" s="537" t="s">
        <v>479</v>
      </c>
      <c r="G60" s="537" t="s">
        <v>188</v>
      </c>
      <c r="H60" s="537" t="s">
        <v>480</v>
      </c>
      <c r="I60" s="618" t="s">
        <v>343</v>
      </c>
      <c r="J60" s="616"/>
    </row>
    <row r="61" spans="1:10" s="5" customFormat="1" ht="21" customHeight="1" x14ac:dyDescent="0.6">
      <c r="A61" s="1013" t="s">
        <v>575</v>
      </c>
      <c r="B61" s="195"/>
      <c r="C61" s="195"/>
      <c r="D61" s="195"/>
      <c r="E61" s="195"/>
      <c r="F61" s="195"/>
      <c r="G61" s="195"/>
      <c r="H61" s="195"/>
      <c r="I61" s="196"/>
      <c r="J61" s="197" t="s">
        <v>576</v>
      </c>
    </row>
    <row r="62" spans="1:10" s="5" customFormat="1" ht="21" customHeight="1" x14ac:dyDescent="0.6">
      <c r="A62" s="619" t="s">
        <v>577</v>
      </c>
      <c r="B62" s="1087">
        <v>20731.474505000002</v>
      </c>
      <c r="C62" s="1087">
        <v>19605.216514600004</v>
      </c>
      <c r="D62" s="1087">
        <v>1476.64408</v>
      </c>
      <c r="E62" s="1087">
        <v>1454.7350200000001</v>
      </c>
      <c r="F62" s="1087">
        <v>2049.5785900000001</v>
      </c>
      <c r="G62" s="1087">
        <v>1338.23063</v>
      </c>
      <c r="H62" s="1087">
        <v>1582.3794699999999</v>
      </c>
      <c r="I62" s="1088">
        <v>2920.6100999999999</v>
      </c>
      <c r="J62" s="620" t="s">
        <v>578</v>
      </c>
    </row>
    <row r="63" spans="1:10" s="5" customFormat="1" ht="21" customHeight="1" x14ac:dyDescent="0.6">
      <c r="A63" s="196"/>
      <c r="B63" s="199">
        <v>-11.387205530312139</v>
      </c>
      <c r="C63" s="199">
        <v>-5.4325995487121164</v>
      </c>
      <c r="D63" s="199">
        <v>5.76179899303105</v>
      </c>
      <c r="E63" s="199">
        <v>-15.447438628215812</v>
      </c>
      <c r="F63" s="199">
        <v>-1.7089510829334564</v>
      </c>
      <c r="G63" s="199">
        <v>9.8826940820039724</v>
      </c>
      <c r="H63" s="199">
        <v>32.32058854793928</v>
      </c>
      <c r="I63" s="199">
        <v>20.9993671315002</v>
      </c>
      <c r="J63" s="200"/>
    </row>
    <row r="64" spans="1:10" s="5" customFormat="1" ht="21" customHeight="1" x14ac:dyDescent="0.6">
      <c r="A64" s="619" t="s">
        <v>579</v>
      </c>
      <c r="B64" s="891">
        <v>13585.290299999999</v>
      </c>
      <c r="C64" s="891">
        <v>12510.561792999997</v>
      </c>
      <c r="D64" s="891">
        <v>824.45615999999995</v>
      </c>
      <c r="E64" s="891">
        <v>1068.03018</v>
      </c>
      <c r="F64" s="891">
        <v>1507.2910500000003</v>
      </c>
      <c r="G64" s="891">
        <v>927.61533999999995</v>
      </c>
      <c r="H64" s="891">
        <v>1031.15473</v>
      </c>
      <c r="I64" s="891">
        <v>1958.77007</v>
      </c>
      <c r="J64" s="621" t="s">
        <v>580</v>
      </c>
    </row>
    <row r="65" spans="1:10" s="5" customFormat="1" ht="21" customHeight="1" x14ac:dyDescent="0.6">
      <c r="A65" s="201"/>
      <c r="B65" s="199">
        <v>-16.442660864897388</v>
      </c>
      <c r="C65" s="199">
        <v>-7.9109719650230934</v>
      </c>
      <c r="D65" s="199">
        <v>-10.146351422018046</v>
      </c>
      <c r="E65" s="199">
        <v>-3.1233149386819998</v>
      </c>
      <c r="F65" s="199">
        <v>18.008027850467084</v>
      </c>
      <c r="G65" s="199">
        <v>-1.1893543579935204</v>
      </c>
      <c r="H65" s="199">
        <v>30.976798674474875</v>
      </c>
      <c r="I65" s="199">
        <v>13.482073944051647</v>
      </c>
      <c r="J65" s="202"/>
    </row>
    <row r="66" spans="1:10" s="5" customFormat="1" ht="21" customHeight="1" x14ac:dyDescent="0.6">
      <c r="A66" s="622" t="s">
        <v>581</v>
      </c>
      <c r="B66" s="891">
        <v>3754.8971449999999</v>
      </c>
      <c r="C66" s="891">
        <v>3084.4963660000003</v>
      </c>
      <c r="D66" s="891">
        <v>113.898</v>
      </c>
      <c r="E66" s="891">
        <v>206.27239</v>
      </c>
      <c r="F66" s="891">
        <v>284.00124</v>
      </c>
      <c r="G66" s="891">
        <v>151.29545000000002</v>
      </c>
      <c r="H66" s="891">
        <v>223.89426999999998</v>
      </c>
      <c r="I66" s="891">
        <v>375.18971999999997</v>
      </c>
      <c r="J66" s="621" t="s">
        <v>582</v>
      </c>
    </row>
    <row r="67" spans="1:10" s="5" customFormat="1" ht="21" customHeight="1" x14ac:dyDescent="0.6">
      <c r="A67" s="201"/>
      <c r="B67" s="199">
        <v>8.1948831771754591</v>
      </c>
      <c r="C67" s="199">
        <v>-17.854038422668957</v>
      </c>
      <c r="D67" s="199">
        <v>-45.632766709255876</v>
      </c>
      <c r="E67" s="199">
        <v>3.8988436822810528</v>
      </c>
      <c r="F67" s="199">
        <v>-17.848603157550361</v>
      </c>
      <c r="G67" s="199">
        <v>36.008184468962412</v>
      </c>
      <c r="H67" s="199">
        <v>43.593774040467281</v>
      </c>
      <c r="I67" s="199">
        <v>40.435312738209902</v>
      </c>
      <c r="J67" s="202"/>
    </row>
    <row r="68" spans="1:10" s="5" customFormat="1" ht="21" customHeight="1" x14ac:dyDescent="0.6">
      <c r="A68" s="623" t="s">
        <v>583</v>
      </c>
      <c r="B68" s="891">
        <v>3391.2870599999997</v>
      </c>
      <c r="C68" s="891">
        <v>4010.1583556</v>
      </c>
      <c r="D68" s="891">
        <v>538.28992000000005</v>
      </c>
      <c r="E68" s="891">
        <v>180.43245000000002</v>
      </c>
      <c r="F68" s="891">
        <v>258.28630000000004</v>
      </c>
      <c r="G68" s="891">
        <v>259.31984</v>
      </c>
      <c r="H68" s="891">
        <v>327.33046999999999</v>
      </c>
      <c r="I68" s="891">
        <v>586.65030999999999</v>
      </c>
      <c r="J68" s="624" t="s">
        <v>584</v>
      </c>
    </row>
    <row r="69" spans="1:10" s="5" customFormat="1" ht="21" customHeight="1" x14ac:dyDescent="0.6">
      <c r="A69" s="201" t="s">
        <v>585</v>
      </c>
      <c r="B69" s="199">
        <v>-7.5046033027368244</v>
      </c>
      <c r="C69" s="199">
        <v>18.248861999903969</v>
      </c>
      <c r="D69" s="199">
        <v>99.999234616127879</v>
      </c>
      <c r="E69" s="199">
        <v>-56.99014171559449</v>
      </c>
      <c r="F69" s="199">
        <v>-44.121786364371381</v>
      </c>
      <c r="G69" s="199">
        <v>54.493765405373892</v>
      </c>
      <c r="H69" s="199">
        <v>29.550926386936588</v>
      </c>
      <c r="I69" s="199">
        <v>39.506981896871132</v>
      </c>
      <c r="J69" s="202"/>
    </row>
    <row r="70" spans="1:10" s="5" customFormat="1" ht="21" customHeight="1" x14ac:dyDescent="0.6">
      <c r="A70" s="621" t="s">
        <v>586</v>
      </c>
      <c r="B70" s="891">
        <v>12376.10535</v>
      </c>
      <c r="C70" s="891">
        <v>12089.29263</v>
      </c>
      <c r="D70" s="891">
        <v>1047.58024</v>
      </c>
      <c r="E70" s="891">
        <v>900.17471999999998</v>
      </c>
      <c r="F70" s="891">
        <v>1392.8704100000002</v>
      </c>
      <c r="G70" s="891">
        <v>784.91150000000005</v>
      </c>
      <c r="H70" s="891">
        <v>966.71100000000001</v>
      </c>
      <c r="I70" s="891">
        <v>1751.6224999999999</v>
      </c>
      <c r="J70" s="621" t="s">
        <v>587</v>
      </c>
    </row>
    <row r="71" spans="1:10" s="5" customFormat="1" ht="21" customHeight="1" x14ac:dyDescent="0.6">
      <c r="A71" s="204"/>
      <c r="B71" s="199">
        <v>-10.452071373346092</v>
      </c>
      <c r="C71" s="199">
        <v>-2.3174715460869919</v>
      </c>
      <c r="D71" s="199">
        <v>54.037714013679192</v>
      </c>
      <c r="E71" s="199">
        <v>-18.612682847230726</v>
      </c>
      <c r="F71" s="199">
        <v>2.1658520522976974</v>
      </c>
      <c r="G71" s="199">
        <v>17.755710753244738</v>
      </c>
      <c r="H71" s="199">
        <v>26.062301113782365</v>
      </c>
      <c r="I71" s="199">
        <v>22.199602827091525</v>
      </c>
      <c r="J71" s="205"/>
    </row>
    <row r="72" spans="1:10" s="5" customFormat="1" ht="21" customHeight="1" x14ac:dyDescent="0.6">
      <c r="A72" s="1005" t="s">
        <v>588</v>
      </c>
      <c r="B72" s="891">
        <v>3271.8092799999999</v>
      </c>
      <c r="C72" s="891">
        <v>2578.4313200000001</v>
      </c>
      <c r="D72" s="891">
        <v>137.90752000000001</v>
      </c>
      <c r="E72" s="891">
        <v>200.94421</v>
      </c>
      <c r="F72" s="891">
        <v>282.59363999999994</v>
      </c>
      <c r="G72" s="891">
        <v>139.46073999999999</v>
      </c>
      <c r="H72" s="891">
        <v>145.30197999999999</v>
      </c>
      <c r="I72" s="891">
        <v>284.76271999999994</v>
      </c>
      <c r="J72" s="626" t="s">
        <v>589</v>
      </c>
    </row>
    <row r="73" spans="1:10" s="5" customFormat="1" ht="21" customHeight="1" x14ac:dyDescent="0.6">
      <c r="A73" s="1004"/>
      <c r="B73" s="199">
        <v>7.1531304117920884</v>
      </c>
      <c r="C73" s="199">
        <v>-21.192493225032965</v>
      </c>
      <c r="D73" s="199">
        <v>-54.472292156135737</v>
      </c>
      <c r="E73" s="199">
        <v>-1.9540135216117707</v>
      </c>
      <c r="F73" s="199">
        <v>32.199566332625196</v>
      </c>
      <c r="G73" s="199">
        <v>-52.42768951662751</v>
      </c>
      <c r="H73" s="199">
        <v>20.81122509726293</v>
      </c>
      <c r="I73" s="199">
        <v>-31.121435648162489</v>
      </c>
      <c r="J73" s="205"/>
    </row>
    <row r="74" spans="1:10" s="5" customFormat="1" ht="21" customHeight="1" x14ac:dyDescent="0.6">
      <c r="A74" s="1005" t="s">
        <v>590</v>
      </c>
      <c r="B74" s="891">
        <v>5083.559874999999</v>
      </c>
      <c r="C74" s="891">
        <v>4937.4925646000011</v>
      </c>
      <c r="D74" s="891">
        <v>291.15631999999994</v>
      </c>
      <c r="E74" s="891">
        <v>353.61609000000004</v>
      </c>
      <c r="F74" s="891">
        <v>374.11454000000003</v>
      </c>
      <c r="G74" s="891">
        <v>413.85838999999999</v>
      </c>
      <c r="H74" s="891">
        <v>470.36648999999994</v>
      </c>
      <c r="I74" s="891">
        <v>884.22487999999998</v>
      </c>
      <c r="J74" s="626" t="s">
        <v>591</v>
      </c>
    </row>
    <row r="75" spans="1:10" s="5" customFormat="1" ht="21" customHeight="1" x14ac:dyDescent="0.6">
      <c r="A75" s="1006"/>
      <c r="B75" s="199">
        <v>-22.049600781616252</v>
      </c>
      <c r="C75" s="199">
        <v>-2.8733272350804753</v>
      </c>
      <c r="D75" s="199">
        <v>-29.537692837523409</v>
      </c>
      <c r="E75" s="199">
        <v>-13.651646839193374</v>
      </c>
      <c r="F75" s="199">
        <v>-26.371136448953532</v>
      </c>
      <c r="G75" s="199">
        <v>60.312301477856934</v>
      </c>
      <c r="H75" s="199">
        <v>52.348273920723102</v>
      </c>
      <c r="I75" s="199">
        <v>55.974958767992653</v>
      </c>
      <c r="J75" s="204"/>
    </row>
    <row r="76" spans="1:10" s="5" customFormat="1" ht="21" customHeight="1" x14ac:dyDescent="0.6">
      <c r="A76" s="1005" t="s">
        <v>592</v>
      </c>
      <c r="B76" s="1003"/>
      <c r="C76" s="1003"/>
      <c r="D76" s="1003"/>
      <c r="E76" s="1003"/>
      <c r="F76" s="1003"/>
      <c r="G76" s="1003"/>
      <c r="H76" s="1003"/>
      <c r="I76" s="1003"/>
      <c r="J76" s="626" t="s">
        <v>593</v>
      </c>
    </row>
    <row r="77" spans="1:10" s="5" customFormat="1" ht="21" customHeight="1" x14ac:dyDescent="0.6">
      <c r="A77" s="197" t="s">
        <v>594</v>
      </c>
      <c r="B77" s="1014">
        <v>722</v>
      </c>
      <c r="C77" s="1014">
        <v>746</v>
      </c>
      <c r="D77" s="1014">
        <v>52</v>
      </c>
      <c r="E77" s="1014">
        <v>45</v>
      </c>
      <c r="F77" s="1014">
        <v>40</v>
      </c>
      <c r="G77" s="1014">
        <v>64</v>
      </c>
      <c r="H77" s="1014">
        <v>58</v>
      </c>
      <c r="I77" s="1014">
        <v>122</v>
      </c>
      <c r="J77" s="204" t="s">
        <v>595</v>
      </c>
    </row>
    <row r="78" spans="1:10" s="5" customFormat="1" ht="21" customHeight="1" x14ac:dyDescent="0.6">
      <c r="A78" s="625" t="s">
        <v>596</v>
      </c>
      <c r="B78" s="891">
        <v>278265.42077000003</v>
      </c>
      <c r="C78" s="891">
        <v>190084.81673000002</v>
      </c>
      <c r="D78" s="891">
        <v>79414.36</v>
      </c>
      <c r="E78" s="891">
        <v>7999.3379999999997</v>
      </c>
      <c r="F78" s="891">
        <v>22403.010999999999</v>
      </c>
      <c r="G78" s="891">
        <v>9736.1450000000004</v>
      </c>
      <c r="H78" s="891">
        <v>9165.9709999999995</v>
      </c>
      <c r="I78" s="891">
        <v>18902.116000000002</v>
      </c>
      <c r="J78" s="626" t="s">
        <v>597</v>
      </c>
    </row>
    <row r="79" spans="1:10" s="5" customFormat="1" ht="21" customHeight="1" x14ac:dyDescent="0.6">
      <c r="A79" s="197"/>
      <c r="B79" s="199">
        <v>11.107298243731933</v>
      </c>
      <c r="C79" s="199">
        <v>-31.689386268689702</v>
      </c>
      <c r="D79" s="199">
        <v>558.03275001903728</v>
      </c>
      <c r="E79" s="199">
        <v>-32.225857382083355</v>
      </c>
      <c r="F79" s="199">
        <v>-53.110008600226763</v>
      </c>
      <c r="G79" s="199">
        <v>-16.25884027618001</v>
      </c>
      <c r="H79" s="199">
        <v>27.781333466421888</v>
      </c>
      <c r="I79" s="199">
        <v>0.54507415140414572</v>
      </c>
      <c r="J79" s="205"/>
    </row>
    <row r="80" spans="1:10" s="5" customFormat="1" ht="21" customHeight="1" x14ac:dyDescent="0.6">
      <c r="A80" s="625" t="s">
        <v>598</v>
      </c>
      <c r="B80" s="891">
        <v>3487</v>
      </c>
      <c r="C80" s="891">
        <v>3225</v>
      </c>
      <c r="D80" s="891">
        <v>214</v>
      </c>
      <c r="E80" s="891">
        <v>281</v>
      </c>
      <c r="F80" s="891">
        <v>231</v>
      </c>
      <c r="G80" s="891">
        <v>245</v>
      </c>
      <c r="H80" s="891">
        <v>205</v>
      </c>
      <c r="I80" s="891">
        <v>450</v>
      </c>
      <c r="J80" s="626" t="s">
        <v>599</v>
      </c>
    </row>
    <row r="81" spans="1:10" s="5" customFormat="1" ht="21" customHeight="1" x14ac:dyDescent="0.6">
      <c r="A81" s="197" t="s">
        <v>600</v>
      </c>
      <c r="B81" s="1014">
        <v>116068.679</v>
      </c>
      <c r="C81" s="1014">
        <v>113598.20699999999</v>
      </c>
      <c r="D81" s="1014">
        <v>3754.9300000000003</v>
      </c>
      <c r="E81" s="1014">
        <v>12203.481000000002</v>
      </c>
      <c r="F81" s="1014">
        <v>5104.817</v>
      </c>
      <c r="G81" s="1014">
        <v>5177.5379999999996</v>
      </c>
      <c r="H81" s="1014">
        <v>4403.3</v>
      </c>
      <c r="I81" s="1014">
        <v>9580.8379999999997</v>
      </c>
      <c r="J81" s="204" t="s">
        <v>597</v>
      </c>
    </row>
    <row r="82" spans="1:10" customFormat="1" ht="21" customHeight="1" x14ac:dyDescent="0.6">
      <c r="A82" s="1015"/>
      <c r="B82" s="1009">
        <v>-4.4453214173830302</v>
      </c>
      <c r="C82" s="1009">
        <v>-2.1284570663546609</v>
      </c>
      <c r="D82" s="1009">
        <v>-38.076656426723943</v>
      </c>
      <c r="E82" s="1009">
        <v>46.62573451154757</v>
      </c>
      <c r="F82" s="1009">
        <v>-31.433666645265511</v>
      </c>
      <c r="G82" s="1009">
        <v>-21.485479280052534</v>
      </c>
      <c r="H82" s="1009">
        <v>-30.780949284897861</v>
      </c>
      <c r="I82" s="1009">
        <v>-26.049638581854929</v>
      </c>
      <c r="J82" s="1016"/>
    </row>
    <row r="83" spans="1:10" customFormat="1" ht="21" customHeight="1" x14ac:dyDescent="0.6">
      <c r="A83" s="197" t="s">
        <v>601</v>
      </c>
      <c r="B83" s="1014">
        <v>216</v>
      </c>
      <c r="C83" s="1014">
        <v>257</v>
      </c>
      <c r="D83" s="1014">
        <v>23</v>
      </c>
      <c r="E83" s="1014">
        <v>18</v>
      </c>
      <c r="F83" s="1014">
        <v>26</v>
      </c>
      <c r="G83" s="1014">
        <v>31</v>
      </c>
      <c r="H83" s="1014">
        <v>14</v>
      </c>
      <c r="I83" s="1014">
        <v>45</v>
      </c>
      <c r="J83" s="204" t="s">
        <v>602</v>
      </c>
    </row>
    <row r="84" spans="1:10" customFormat="1" ht="21" customHeight="1" x14ac:dyDescent="0.6">
      <c r="A84" s="1015" t="s">
        <v>603</v>
      </c>
      <c r="B84" s="1017">
        <v>2366.7759999999998</v>
      </c>
      <c r="C84" s="1017">
        <v>3230.1350000000007</v>
      </c>
      <c r="D84" s="1017">
        <v>123.14</v>
      </c>
      <c r="E84" s="1017">
        <v>188.726</v>
      </c>
      <c r="F84" s="1017">
        <v>273.01400000000001</v>
      </c>
      <c r="G84" s="1017">
        <v>386.64100000000002</v>
      </c>
      <c r="H84" s="1017">
        <v>161.27000000000001</v>
      </c>
      <c r="I84" s="1017">
        <v>547.91100000000006</v>
      </c>
      <c r="J84" s="1016" t="s">
        <v>597</v>
      </c>
    </row>
    <row r="85" spans="1:10" s="5" customFormat="1" ht="21" customHeight="1" x14ac:dyDescent="0.6">
      <c r="A85" s="197"/>
      <c r="B85" s="199">
        <v>-37.38526357552734</v>
      </c>
      <c r="C85" s="199">
        <v>36.478272553042657</v>
      </c>
      <c r="D85" s="199">
        <v>-65.933077891358778</v>
      </c>
      <c r="E85" s="199">
        <v>-67.120791361642375</v>
      </c>
      <c r="F85" s="199">
        <v>93.6873918102103</v>
      </c>
      <c r="G85" s="199">
        <v>103.92350251317239</v>
      </c>
      <c r="H85" s="199">
        <v>-12.954067037296912</v>
      </c>
      <c r="I85" s="199">
        <v>46.159878998375461</v>
      </c>
      <c r="J85" s="204"/>
    </row>
    <row r="86" spans="1:10" s="5" customFormat="1" ht="21" customHeight="1" x14ac:dyDescent="0.6">
      <c r="A86" s="1005" t="s">
        <v>604</v>
      </c>
      <c r="B86" s="891"/>
      <c r="C86" s="891"/>
      <c r="D86" s="891"/>
      <c r="E86" s="891"/>
      <c r="F86" s="891"/>
      <c r="G86" s="891"/>
      <c r="H86" s="891"/>
      <c r="I86" s="891"/>
      <c r="J86" s="1011" t="s">
        <v>605</v>
      </c>
    </row>
    <row r="87" spans="1:10" s="5" customFormat="1" ht="21" customHeight="1" x14ac:dyDescent="0.6">
      <c r="A87" s="1006" t="s">
        <v>606</v>
      </c>
      <c r="B87" s="1010">
        <v>264276.53999999998</v>
      </c>
      <c r="C87" s="1010">
        <v>236779.22999999998</v>
      </c>
      <c r="D87" s="1010">
        <v>39723</v>
      </c>
      <c r="E87" s="1010">
        <v>68462</v>
      </c>
      <c r="F87" s="1010">
        <v>146984</v>
      </c>
      <c r="G87" s="1010">
        <v>17940</v>
      </c>
      <c r="H87" s="1010">
        <v>17636</v>
      </c>
      <c r="I87" s="1010">
        <v>35576</v>
      </c>
      <c r="J87" s="204" t="s">
        <v>607</v>
      </c>
    </row>
    <row r="88" spans="1:10" s="5" customFormat="1" ht="21" customHeight="1" x14ac:dyDescent="0.6">
      <c r="A88" s="1007"/>
      <c r="B88" s="1094">
        <v>-5.9945982112844192</v>
      </c>
      <c r="C88" s="1094">
        <v>-10.404748752954006</v>
      </c>
      <c r="D88" s="1094">
        <v>169.85733695652172</v>
      </c>
      <c r="E88" s="1094">
        <v>327.78055486128466</v>
      </c>
      <c r="F88" s="1094">
        <v>560.54287255078202</v>
      </c>
      <c r="G88" s="1094">
        <v>8.7800145525103179</v>
      </c>
      <c r="H88" s="1094">
        <v>-34.654859387157735</v>
      </c>
      <c r="I88" s="1094">
        <v>-18.180354637657825</v>
      </c>
      <c r="J88" s="626"/>
    </row>
    <row r="89" spans="1:10" s="5" customFormat="1" ht="21" customHeight="1" x14ac:dyDescent="0.6">
      <c r="A89" s="1006" t="s">
        <v>608</v>
      </c>
      <c r="B89" s="1010">
        <v>2150162.5499999998</v>
      </c>
      <c r="C89" s="1010">
        <v>1058999.9100000001</v>
      </c>
      <c r="D89" s="1010">
        <v>72339</v>
      </c>
      <c r="E89" s="1010">
        <v>72823</v>
      </c>
      <c r="F89" s="1010">
        <v>123149</v>
      </c>
      <c r="G89" s="1010">
        <v>912286</v>
      </c>
      <c r="H89" s="1010">
        <v>70699</v>
      </c>
      <c r="I89" s="1010">
        <v>982985</v>
      </c>
      <c r="J89" s="204" t="s">
        <v>609</v>
      </c>
    </row>
    <row r="90" spans="1:10" s="5" customFormat="1" ht="21" customHeight="1" x14ac:dyDescent="0.6">
      <c r="A90" s="1005"/>
      <c r="B90" s="1094">
        <v>-40.571990924000353</v>
      </c>
      <c r="C90" s="1094">
        <v>-50.747913919345301</v>
      </c>
      <c r="D90" s="1094">
        <v>2.8375247003966209</v>
      </c>
      <c r="E90" s="1094">
        <v>-13.790368406099063</v>
      </c>
      <c r="F90" s="1094">
        <v>-10.260221964745064</v>
      </c>
      <c r="G90" s="1094">
        <v>1282.8381737706904</v>
      </c>
      <c r="H90" s="1094">
        <v>-31.153655140177815</v>
      </c>
      <c r="I90" s="1094">
        <v>482.81010061483551</v>
      </c>
      <c r="J90" s="1092"/>
    </row>
    <row r="91" spans="1:10" s="5" customFormat="1" ht="21" customHeight="1" x14ac:dyDescent="0.6">
      <c r="A91" s="1006" t="s">
        <v>610</v>
      </c>
      <c r="B91" s="1010">
        <v>1251199.8199999998</v>
      </c>
      <c r="C91" s="1010">
        <v>412219.88</v>
      </c>
      <c r="D91" s="1010">
        <v>13550</v>
      </c>
      <c r="E91" s="1010">
        <v>12809</v>
      </c>
      <c r="F91" s="1010">
        <v>19293</v>
      </c>
      <c r="G91" s="1010">
        <v>29474</v>
      </c>
      <c r="H91" s="1010">
        <v>3867</v>
      </c>
      <c r="I91" s="1010">
        <v>33341</v>
      </c>
      <c r="J91" s="205" t="s">
        <v>611</v>
      </c>
    </row>
    <row r="92" spans="1:10" s="5" customFormat="1" ht="21" customHeight="1" x14ac:dyDescent="0.6">
      <c r="A92" s="1007"/>
      <c r="B92" s="1094">
        <v>1.2078567333988044</v>
      </c>
      <c r="C92" s="1094">
        <v>-67.054032984115992</v>
      </c>
      <c r="D92" s="1094">
        <v>-44.880608550624416</v>
      </c>
      <c r="E92" s="1094">
        <v>-12.65598363450392</v>
      </c>
      <c r="F92" s="1094">
        <v>-39.077302008336488</v>
      </c>
      <c r="G92" s="1094">
        <v>221.97946253004153</v>
      </c>
      <c r="H92" s="1094">
        <v>-83.742537627175651</v>
      </c>
      <c r="I92" s="1094">
        <v>1.2173649058895064</v>
      </c>
      <c r="J92" s="1092"/>
    </row>
    <row r="93" spans="1:10" s="5" customFormat="1" ht="21" customHeight="1" x14ac:dyDescent="0.6">
      <c r="A93" s="1006" t="s">
        <v>612</v>
      </c>
      <c r="B93" s="1010">
        <v>22536</v>
      </c>
      <c r="C93" s="1010">
        <v>20938</v>
      </c>
      <c r="D93" s="1010">
        <v>1797</v>
      </c>
      <c r="E93" s="1010">
        <v>2306</v>
      </c>
      <c r="F93" s="1010">
        <v>5762</v>
      </c>
      <c r="G93" s="1010">
        <v>1350</v>
      </c>
      <c r="H93" s="1010">
        <v>810</v>
      </c>
      <c r="I93" s="1010">
        <v>2160</v>
      </c>
      <c r="J93" s="204" t="s">
        <v>613</v>
      </c>
    </row>
    <row r="94" spans="1:10" s="5" customFormat="1" ht="21" customHeight="1" x14ac:dyDescent="0.6">
      <c r="A94" s="625"/>
      <c r="B94" s="1094">
        <v>18.810628426824128</v>
      </c>
      <c r="C94" s="1094">
        <v>-7.0908768193113207</v>
      </c>
      <c r="D94" s="1094">
        <v>13.161209068010082</v>
      </c>
      <c r="E94" s="1094">
        <v>-3.7964121818940377</v>
      </c>
      <c r="F94" s="1094">
        <v>12.583040250097689</v>
      </c>
      <c r="G94" s="1094">
        <v>16.681071737251507</v>
      </c>
      <c r="H94" s="1094">
        <v>23.287671232876718</v>
      </c>
      <c r="I94" s="1094">
        <v>19.073869900771779</v>
      </c>
      <c r="J94" s="1092"/>
    </row>
    <row r="95" spans="1:10" s="5" customFormat="1" ht="21" customHeight="1" x14ac:dyDescent="0.6">
      <c r="A95" s="201"/>
      <c r="B95" s="199"/>
      <c r="C95" s="199"/>
      <c r="D95" s="199"/>
      <c r="E95" s="199"/>
      <c r="F95" s="199"/>
      <c r="G95" s="199"/>
      <c r="H95" s="199"/>
      <c r="I95" s="199"/>
      <c r="J95" s="202"/>
    </row>
    <row r="96" spans="1:10" s="5" customFormat="1" x14ac:dyDescent="0.6">
      <c r="A96" s="1012"/>
      <c r="B96" s="1012"/>
      <c r="C96" s="1012"/>
      <c r="D96" s="199"/>
      <c r="E96" s="199"/>
      <c r="F96" s="199"/>
      <c r="G96" s="199"/>
      <c r="H96" s="199"/>
      <c r="I96" s="1012"/>
      <c r="J96" s="1044">
        <v>17</v>
      </c>
    </row>
    <row r="97" spans="1:10" s="5" customFormat="1" ht="29.25" customHeight="1" x14ac:dyDescent="0.6">
      <c r="A97" s="1622" t="s">
        <v>614</v>
      </c>
      <c r="B97" s="1622"/>
      <c r="C97" s="1622"/>
      <c r="D97" s="1622"/>
      <c r="E97" s="1622"/>
      <c r="F97" s="1622"/>
      <c r="G97" s="1622"/>
      <c r="H97" s="1622"/>
      <c r="I97" s="1622"/>
      <c r="J97" s="1622"/>
    </row>
    <row r="98" spans="1:10" s="5" customFormat="1" ht="21" customHeight="1" x14ac:dyDescent="0.6">
      <c r="A98" s="1623" t="s">
        <v>615</v>
      </c>
      <c r="B98" s="1623"/>
      <c r="C98" s="1623"/>
      <c r="D98" s="1623"/>
      <c r="E98" s="1623"/>
      <c r="F98" s="1623"/>
      <c r="G98" s="1623"/>
      <c r="H98" s="1623"/>
      <c r="I98" s="1623"/>
      <c r="J98" s="1623"/>
    </row>
    <row r="99" spans="1:10" s="5" customFormat="1" ht="16.5" customHeight="1" x14ac:dyDescent="0.6">
      <c r="A99" s="182" t="s">
        <v>470</v>
      </c>
      <c r="B99" s="183"/>
      <c r="C99" s="183"/>
      <c r="D99" s="183"/>
      <c r="E99" s="183"/>
      <c r="F99" s="183"/>
      <c r="G99" s="183"/>
      <c r="H99" s="183"/>
      <c r="I99" s="184"/>
      <c r="J99" s="185" t="s">
        <v>471</v>
      </c>
    </row>
    <row r="100" spans="1:10" s="5" customFormat="1" ht="18.75" customHeight="1" x14ac:dyDescent="0.6">
      <c r="A100" s="610"/>
      <c r="B100" s="611"/>
      <c r="C100" s="611"/>
      <c r="D100" s="526">
        <v>2560</v>
      </c>
      <c r="E100" s="526"/>
      <c r="F100" s="526"/>
      <c r="G100" s="526">
        <v>2561</v>
      </c>
      <c r="H100" s="526"/>
      <c r="I100" s="597" t="s">
        <v>472</v>
      </c>
      <c r="J100" s="610"/>
    </row>
    <row r="101" spans="1:10" s="5" customFormat="1" ht="18.75" customHeight="1" x14ac:dyDescent="0.6">
      <c r="A101" s="590"/>
      <c r="B101" s="612">
        <v>2558</v>
      </c>
      <c r="C101" s="531">
        <v>2559</v>
      </c>
      <c r="D101" s="530">
        <v>2017</v>
      </c>
      <c r="E101" s="530"/>
      <c r="F101" s="530"/>
      <c r="G101" s="530">
        <v>2018</v>
      </c>
      <c r="H101" s="530"/>
      <c r="I101" s="613" t="s">
        <v>176</v>
      </c>
      <c r="J101" s="590"/>
    </row>
    <row r="102" spans="1:10" s="5" customFormat="1" x14ac:dyDescent="0.6">
      <c r="A102" s="610"/>
      <c r="B102" s="614">
        <v>2015</v>
      </c>
      <c r="C102" s="530">
        <v>2016</v>
      </c>
      <c r="D102" s="526" t="s">
        <v>473</v>
      </c>
      <c r="E102" s="526" t="s">
        <v>474</v>
      </c>
      <c r="F102" s="526" t="s">
        <v>475</v>
      </c>
      <c r="G102" s="526" t="s">
        <v>176</v>
      </c>
      <c r="H102" s="526" t="s">
        <v>476</v>
      </c>
      <c r="I102" s="615" t="s">
        <v>342</v>
      </c>
      <c r="J102" s="615"/>
    </row>
    <row r="103" spans="1:10" s="5" customFormat="1" ht="18" customHeight="1" x14ac:dyDescent="0.6">
      <c r="A103" s="616" t="s">
        <v>553</v>
      </c>
      <c r="B103" s="617"/>
      <c r="C103" s="617"/>
      <c r="D103" s="537" t="s">
        <v>477</v>
      </c>
      <c r="E103" s="537" t="s">
        <v>478</v>
      </c>
      <c r="F103" s="537" t="s">
        <v>479</v>
      </c>
      <c r="G103" s="537" t="s">
        <v>188</v>
      </c>
      <c r="H103" s="537" t="s">
        <v>480</v>
      </c>
      <c r="I103" s="618" t="s">
        <v>343</v>
      </c>
      <c r="J103" s="616"/>
    </row>
    <row r="104" spans="1:10" s="5" customFormat="1" ht="24" customHeight="1" x14ac:dyDescent="0.6">
      <c r="A104" s="1008" t="s">
        <v>616</v>
      </c>
      <c r="B104" s="199"/>
      <c r="C104" s="199"/>
      <c r="D104" s="199"/>
      <c r="E104" s="199"/>
      <c r="F104" s="199"/>
      <c r="G104" s="199"/>
      <c r="H104" s="199"/>
      <c r="I104" s="199"/>
      <c r="J104" s="202" t="s">
        <v>617</v>
      </c>
    </row>
    <row r="105" spans="1:10" s="5" customFormat="1" ht="23.25" customHeight="1" x14ac:dyDescent="0.6">
      <c r="A105" s="623" t="s">
        <v>618</v>
      </c>
      <c r="B105" s="891">
        <v>983</v>
      </c>
      <c r="C105" s="891">
        <v>1455</v>
      </c>
      <c r="D105" s="891" t="s">
        <v>193</v>
      </c>
      <c r="E105" s="891" t="s">
        <v>193</v>
      </c>
      <c r="F105" s="891" t="s">
        <v>193</v>
      </c>
      <c r="G105" s="891" t="s">
        <v>193</v>
      </c>
      <c r="H105" s="891" t="s">
        <v>193</v>
      </c>
      <c r="I105" s="1085" t="s">
        <v>193</v>
      </c>
      <c r="J105" s="624" t="s">
        <v>619</v>
      </c>
    </row>
    <row r="106" spans="1:10" s="5" customFormat="1" ht="24" customHeight="1" x14ac:dyDescent="0.6">
      <c r="A106" s="1008" t="s">
        <v>620</v>
      </c>
      <c r="B106" s="1111">
        <v>197.58</v>
      </c>
      <c r="C106" s="1111">
        <v>524.34</v>
      </c>
      <c r="D106" s="1010" t="s">
        <v>193</v>
      </c>
      <c r="E106" s="1010" t="s">
        <v>193</v>
      </c>
      <c r="F106" s="1010" t="s">
        <v>193</v>
      </c>
      <c r="G106" s="1010" t="s">
        <v>193</v>
      </c>
      <c r="H106" s="1010" t="s">
        <v>193</v>
      </c>
      <c r="I106" s="1123" t="s">
        <v>193</v>
      </c>
      <c r="J106" s="202" t="s">
        <v>621</v>
      </c>
    </row>
    <row r="107" spans="1:10" s="5" customFormat="1" ht="24" customHeight="1" x14ac:dyDescent="0.6">
      <c r="A107" s="1093"/>
      <c r="B107" s="1112">
        <v>-88.08352030107838</v>
      </c>
      <c r="C107" s="1112">
        <v>165.16638009507437</v>
      </c>
      <c r="D107" s="1009" t="s">
        <v>193</v>
      </c>
      <c r="E107" s="1009" t="s">
        <v>193</v>
      </c>
      <c r="F107" s="1009" t="s">
        <v>193</v>
      </c>
      <c r="G107" s="1009" t="s">
        <v>193</v>
      </c>
      <c r="H107" s="1009" t="s">
        <v>193</v>
      </c>
      <c r="I107" s="1124" t="s">
        <v>193</v>
      </c>
      <c r="J107" s="1093"/>
    </row>
    <row r="108" spans="1:10" s="5" customFormat="1" ht="24" customHeight="1" x14ac:dyDescent="0.6">
      <c r="A108" s="1004" t="s">
        <v>622</v>
      </c>
      <c r="B108" s="1115">
        <v>2237</v>
      </c>
      <c r="C108" s="1115">
        <v>1688</v>
      </c>
      <c r="D108" s="1116" t="s">
        <v>193</v>
      </c>
      <c r="E108" s="1116" t="s">
        <v>193</v>
      </c>
      <c r="F108" s="1116" t="s">
        <v>193</v>
      </c>
      <c r="G108" s="1116" t="s">
        <v>193</v>
      </c>
      <c r="H108" s="1116" t="s">
        <v>193</v>
      </c>
      <c r="I108" s="1125" t="s">
        <v>193</v>
      </c>
      <c r="J108" s="205" t="s">
        <v>623</v>
      </c>
    </row>
    <row r="109" spans="1:10" s="5" customFormat="1" ht="24" customHeight="1" x14ac:dyDescent="0.6">
      <c r="A109" s="1090" t="s">
        <v>620</v>
      </c>
      <c r="B109" s="1113">
        <v>809.38</v>
      </c>
      <c r="C109" s="1113">
        <v>861.34</v>
      </c>
      <c r="D109" s="1091" t="s">
        <v>193</v>
      </c>
      <c r="E109" s="1091" t="s">
        <v>193</v>
      </c>
      <c r="F109" s="1091" t="s">
        <v>193</v>
      </c>
      <c r="G109" s="1091" t="s">
        <v>193</v>
      </c>
      <c r="H109" s="1091" t="s">
        <v>193</v>
      </c>
      <c r="I109" s="1126" t="s">
        <v>193</v>
      </c>
      <c r="J109" s="1092" t="s">
        <v>621</v>
      </c>
    </row>
    <row r="110" spans="1:10" s="5" customFormat="1" ht="24" customHeight="1" x14ac:dyDescent="0.6">
      <c r="A110" s="204"/>
      <c r="B110" s="201">
        <v>10.957570772499821</v>
      </c>
      <c r="C110" s="201">
        <v>6.4197286812127885</v>
      </c>
      <c r="D110" s="199" t="s">
        <v>193</v>
      </c>
      <c r="E110" s="199" t="s">
        <v>193</v>
      </c>
      <c r="F110" s="199" t="s">
        <v>193</v>
      </c>
      <c r="G110" s="199" t="s">
        <v>193</v>
      </c>
      <c r="H110" s="199" t="s">
        <v>193</v>
      </c>
      <c r="I110" s="1012" t="s">
        <v>193</v>
      </c>
      <c r="J110" s="205"/>
    </row>
    <row r="111" spans="1:10" s="1018" customFormat="1" x14ac:dyDescent="0.6">
      <c r="A111" s="1018" t="s">
        <v>624</v>
      </c>
      <c r="B111" s="1018">
        <v>1612</v>
      </c>
      <c r="C111" s="1018">
        <v>1575</v>
      </c>
      <c r="D111" s="1019" t="s">
        <v>193</v>
      </c>
      <c r="E111" s="1019" t="s">
        <v>193</v>
      </c>
      <c r="F111" s="1019" t="s">
        <v>193</v>
      </c>
      <c r="G111" s="1019" t="s">
        <v>193</v>
      </c>
      <c r="H111" s="1019" t="s">
        <v>193</v>
      </c>
      <c r="I111" s="1127" t="s">
        <v>193</v>
      </c>
      <c r="J111" s="1018" t="s">
        <v>625</v>
      </c>
    </row>
    <row r="112" spans="1:10" x14ac:dyDescent="0.6">
      <c r="A112" s="67" t="s">
        <v>620</v>
      </c>
      <c r="B112" s="67">
        <v>687.85</v>
      </c>
      <c r="C112" s="67">
        <v>494.97</v>
      </c>
      <c r="D112" s="1020" t="s">
        <v>193</v>
      </c>
      <c r="E112" s="1020" t="s">
        <v>193</v>
      </c>
      <c r="F112" s="1020" t="s">
        <v>193</v>
      </c>
      <c r="G112" s="1020" t="s">
        <v>193</v>
      </c>
      <c r="H112" s="1020" t="s">
        <v>193</v>
      </c>
      <c r="I112" s="69" t="s">
        <v>193</v>
      </c>
      <c r="J112" s="67" t="s">
        <v>621</v>
      </c>
    </row>
    <row r="113" spans="1:10" s="1018" customFormat="1" x14ac:dyDescent="0.6">
      <c r="B113" s="1112">
        <v>32.34501866317774</v>
      </c>
      <c r="C113" s="1112">
        <v>-28.040997310460128</v>
      </c>
      <c r="D113" s="1089" t="s">
        <v>193</v>
      </c>
      <c r="E113" s="1089" t="s">
        <v>193</v>
      </c>
      <c r="F113" s="1089" t="s">
        <v>193</v>
      </c>
      <c r="G113" s="1089" t="s">
        <v>193</v>
      </c>
      <c r="H113" s="1089" t="s">
        <v>193</v>
      </c>
      <c r="I113" s="1128" t="s">
        <v>193</v>
      </c>
    </row>
    <row r="114" spans="1:10" s="5" customFormat="1" x14ac:dyDescent="0.6">
      <c r="A114" s="206"/>
      <c r="B114" s="1114"/>
      <c r="C114" s="1114"/>
      <c r="D114" s="442"/>
      <c r="E114" s="442"/>
      <c r="F114" s="442"/>
      <c r="G114" s="442"/>
      <c r="H114" s="442"/>
      <c r="I114" s="1114"/>
      <c r="J114" s="206"/>
    </row>
    <row r="115" spans="1:10" x14ac:dyDescent="0.6">
      <c r="A115" s="1624" t="s">
        <v>626</v>
      </c>
      <c r="B115" s="1624"/>
      <c r="C115" s="1624"/>
      <c r="D115" s="1624"/>
      <c r="E115" s="1624"/>
      <c r="F115" s="1624"/>
      <c r="G115" s="1624"/>
      <c r="H115" s="1624"/>
      <c r="I115" s="1624"/>
      <c r="J115" s="216" t="s">
        <v>245</v>
      </c>
    </row>
    <row r="116" spans="1:10" x14ac:dyDescent="0.6">
      <c r="A116" s="1021" t="s">
        <v>627</v>
      </c>
      <c r="B116" s="1021"/>
      <c r="C116" s="1021"/>
      <c r="D116" s="1021"/>
      <c r="E116" s="1021"/>
      <c r="F116" s="1021"/>
      <c r="G116" s="1021"/>
      <c r="H116" s="1021"/>
      <c r="I116" s="1022"/>
      <c r="J116" s="216" t="s">
        <v>532</v>
      </c>
    </row>
    <row r="117" spans="1:10" x14ac:dyDescent="0.6">
      <c r="A117" s="1031" t="s">
        <v>628</v>
      </c>
      <c r="B117" s="1021"/>
      <c r="C117" s="1021"/>
      <c r="D117" s="1021"/>
      <c r="E117" s="1021"/>
      <c r="F117" s="1021"/>
      <c r="G117" s="1021"/>
      <c r="H117" s="1021"/>
      <c r="I117" s="1022"/>
      <c r="J117" s="217">
        <v>241547</v>
      </c>
    </row>
    <row r="118" spans="1:10" x14ac:dyDescent="0.6">
      <c r="A118" s="1617" t="s">
        <v>629</v>
      </c>
      <c r="B118" s="1617"/>
      <c r="C118" s="1617"/>
      <c r="D118" s="1617"/>
      <c r="E118" s="1617"/>
      <c r="F118" s="1617"/>
      <c r="G118" s="1617"/>
      <c r="H118" s="1617"/>
      <c r="I118" s="1617"/>
    </row>
    <row r="119" spans="1:10" x14ac:dyDescent="0.6">
      <c r="A119" s="1617" t="s">
        <v>630</v>
      </c>
      <c r="B119" s="1617"/>
      <c r="C119" s="1617"/>
      <c r="D119" s="1617"/>
      <c r="E119" s="1617"/>
      <c r="F119" s="1617"/>
      <c r="G119" s="1617"/>
      <c r="H119" s="1617"/>
      <c r="I119" s="1617"/>
      <c r="J119" s="217"/>
    </row>
    <row r="120" spans="1:10" x14ac:dyDescent="0.6">
      <c r="A120" s="1031" t="s">
        <v>631</v>
      </c>
      <c r="B120" s="1023"/>
      <c r="C120" s="1021"/>
      <c r="D120" s="1021"/>
      <c r="E120" s="1021"/>
      <c r="F120" s="1021"/>
      <c r="G120" s="1021"/>
      <c r="H120" s="1021"/>
      <c r="I120" s="1022"/>
      <c r="J120" s="217"/>
    </row>
    <row r="121" spans="1:10" x14ac:dyDescent="0.6">
      <c r="A121" s="1024" t="s">
        <v>632</v>
      </c>
      <c r="B121" s="1024"/>
      <c r="C121" s="1024"/>
      <c r="D121" s="1024"/>
      <c r="E121" s="1024"/>
      <c r="F121" s="1024"/>
      <c r="G121" s="1024"/>
      <c r="H121" s="1024"/>
      <c r="I121" s="1024"/>
      <c r="J121" s="216"/>
    </row>
    <row r="122" spans="1:10" x14ac:dyDescent="0.6">
      <c r="A122" s="1025" t="s">
        <v>633</v>
      </c>
      <c r="B122" s="1024"/>
      <c r="C122" s="1024"/>
      <c r="D122" s="1024"/>
      <c r="E122" s="1024"/>
      <c r="F122" s="1024"/>
      <c r="G122" s="1024"/>
      <c r="H122" s="1024"/>
      <c r="I122" s="1024"/>
      <c r="J122" s="216"/>
    </row>
    <row r="123" spans="1:10" x14ac:dyDescent="0.6">
      <c r="A123" s="1024" t="s">
        <v>634</v>
      </c>
      <c r="B123" s="1024"/>
      <c r="C123" s="1024"/>
      <c r="D123" s="1024"/>
      <c r="E123" s="1024"/>
      <c r="F123" s="1024"/>
      <c r="G123" s="1024"/>
      <c r="H123" s="1024"/>
      <c r="I123" s="1024"/>
      <c r="J123" s="217"/>
    </row>
    <row r="124" spans="1:10" x14ac:dyDescent="0.6">
      <c r="A124" s="1617" t="s">
        <v>635</v>
      </c>
      <c r="B124" s="1617"/>
      <c r="C124" s="1617"/>
      <c r="D124" s="1617"/>
      <c r="E124" s="1617"/>
      <c r="F124" s="1617"/>
      <c r="G124" s="1617"/>
      <c r="H124" s="1617"/>
      <c r="I124" s="1617"/>
      <c r="J124" s="217"/>
    </row>
    <row r="125" spans="1:10" x14ac:dyDescent="0.6">
      <c r="A125" s="1263" t="s">
        <v>636</v>
      </c>
      <c r="B125" s="1263"/>
      <c r="C125" s="1263"/>
      <c r="D125" s="1263"/>
      <c r="E125" s="1263"/>
      <c r="F125" s="1263"/>
      <c r="G125" s="1263"/>
      <c r="H125" s="1263"/>
      <c r="I125" s="1263"/>
      <c r="J125" s="217"/>
    </row>
    <row r="126" spans="1:10" x14ac:dyDescent="0.6">
      <c r="A126" s="1617" t="s">
        <v>637</v>
      </c>
      <c r="B126" s="1617"/>
      <c r="C126" s="1617"/>
      <c r="D126" s="1617"/>
      <c r="E126" s="1617"/>
      <c r="F126" s="1617"/>
      <c r="G126" s="1617"/>
      <c r="H126" s="1617"/>
      <c r="I126" s="1617"/>
      <c r="J126" s="1264"/>
    </row>
    <row r="127" spans="1:10" x14ac:dyDescent="0.6">
      <c r="A127" s="1268" t="s">
        <v>638</v>
      </c>
      <c r="B127" s="1268"/>
      <c r="C127" s="1268"/>
      <c r="D127" s="1268"/>
      <c r="E127" s="1268"/>
      <c r="F127" s="1268"/>
      <c r="G127" s="1268"/>
      <c r="H127" s="1268"/>
      <c r="I127" s="1268"/>
      <c r="J127" s="1026"/>
    </row>
    <row r="128" spans="1:10" x14ac:dyDescent="0.6">
      <c r="A128" s="1617" t="s">
        <v>639</v>
      </c>
      <c r="B128" s="1617"/>
      <c r="C128" s="1617"/>
      <c r="D128" s="1617"/>
      <c r="E128" s="1617"/>
      <c r="F128" s="1617"/>
      <c r="G128" s="1617"/>
      <c r="H128" s="1617"/>
      <c r="I128" s="1617"/>
      <c r="J128" s="1027"/>
    </row>
    <row r="129" spans="1:10" x14ac:dyDescent="0.6">
      <c r="A129" s="1625" t="s">
        <v>640</v>
      </c>
      <c r="B129" s="1625"/>
      <c r="C129" s="1625"/>
      <c r="D129" s="1625"/>
      <c r="E129" s="1625"/>
      <c r="F129" s="1625"/>
      <c r="G129" s="1625"/>
      <c r="H129" s="1625"/>
      <c r="I129" s="1625"/>
      <c r="J129" s="1625"/>
    </row>
    <row r="130" spans="1:10" x14ac:dyDescent="0.6">
      <c r="A130" s="413" t="s">
        <v>641</v>
      </c>
      <c r="B130" s="1263"/>
      <c r="C130" s="1263"/>
      <c r="D130" s="1263"/>
      <c r="E130" s="1263"/>
      <c r="F130" s="1263"/>
      <c r="G130" s="1263"/>
      <c r="H130" s="1263"/>
      <c r="I130" s="1263"/>
      <c r="J130" s="217"/>
    </row>
    <row r="131" spans="1:10" x14ac:dyDescent="0.6">
      <c r="A131" s="413"/>
      <c r="B131" s="1263"/>
      <c r="C131" s="1263"/>
      <c r="D131" s="1263"/>
      <c r="E131" s="1263"/>
      <c r="F131" s="1263"/>
      <c r="G131" s="1263"/>
      <c r="H131" s="1263"/>
      <c r="I131" s="1263"/>
      <c r="J131" s="217"/>
    </row>
    <row r="132" spans="1:10" x14ac:dyDescent="0.6">
      <c r="A132" s="1263" t="s">
        <v>642</v>
      </c>
      <c r="B132" s="1269"/>
      <c r="C132" s="1269"/>
      <c r="D132" s="1269"/>
      <c r="E132" s="1269"/>
      <c r="F132" s="1269"/>
      <c r="G132" s="1269"/>
      <c r="H132" s="1269"/>
      <c r="I132" s="1269"/>
      <c r="J132" s="1269"/>
    </row>
    <row r="133" spans="1:10" x14ac:dyDescent="0.6">
      <c r="A133" s="1263" t="s">
        <v>643</v>
      </c>
      <c r="B133" s="1269"/>
      <c r="C133" s="1269"/>
      <c r="D133" s="1269"/>
      <c r="E133" s="1269"/>
      <c r="F133" s="1269"/>
      <c r="G133" s="1269"/>
      <c r="H133" s="1269"/>
      <c r="I133" s="1269"/>
      <c r="J133" s="1269"/>
    </row>
    <row r="134" spans="1:10" x14ac:dyDescent="0.6">
      <c r="A134" s="1264" t="s">
        <v>644</v>
      </c>
      <c r="B134" s="1032"/>
      <c r="C134" s="1032"/>
      <c r="D134" s="1032"/>
      <c r="E134" s="1032"/>
      <c r="F134" s="1032"/>
      <c r="G134" s="1032"/>
      <c r="H134" s="1032"/>
      <c r="I134" s="1032"/>
      <c r="J134" s="1033"/>
    </row>
    <row r="135" spans="1:10" x14ac:dyDescent="0.6">
      <c r="A135" s="1264" t="s">
        <v>645</v>
      </c>
      <c r="B135" s="1028"/>
      <c r="C135" s="1028"/>
      <c r="D135" s="1028"/>
      <c r="E135" s="1028"/>
      <c r="F135" s="1028"/>
      <c r="G135" s="1028"/>
      <c r="H135" s="1028"/>
      <c r="I135" s="1028"/>
      <c r="J135" s="1029"/>
    </row>
    <row r="136" spans="1:10" x14ac:dyDescent="0.6">
      <c r="A136" s="5"/>
      <c r="B136" s="5"/>
      <c r="C136" s="5"/>
      <c r="D136" s="1030"/>
      <c r="E136" s="1030"/>
      <c r="F136" s="1030"/>
      <c r="G136" s="1030"/>
      <c r="H136" s="1030"/>
      <c r="I136" s="1030"/>
      <c r="J136" s="5"/>
    </row>
  </sheetData>
  <mergeCells count="13">
    <mergeCell ref="A115:I115"/>
    <mergeCell ref="A118:I118"/>
    <mergeCell ref="A119:I119"/>
    <mergeCell ref="A129:J129"/>
    <mergeCell ref="A124:I124"/>
    <mergeCell ref="A126:I126"/>
    <mergeCell ref="A128:I128"/>
    <mergeCell ref="A2:J2"/>
    <mergeCell ref="A3:J3"/>
    <mergeCell ref="A97:J97"/>
    <mergeCell ref="A98:J98"/>
    <mergeCell ref="A54:J54"/>
    <mergeCell ref="A55:J55"/>
  </mergeCells>
  <phoneticPr fontId="0" type="noConversion"/>
  <pageMargins left="0.4" right="0.39370078740157483" top="0.2" bottom="0" header="0" footer="0"/>
  <pageSetup paperSize="9" scale="63" orientation="landscape" r:id="rId1"/>
  <headerFooter alignWithMargins="0"/>
  <rowBreaks count="2" manualBreakCount="2">
    <brk id="53" max="9" man="1"/>
    <brk id="96"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94"/>
  <sheetViews>
    <sheetView showGridLines="0" zoomScale="70" zoomScaleNormal="70" workbookViewId="0">
      <pane xSplit="1" ySplit="8" topLeftCell="B9" activePane="bottomRight" state="frozen"/>
      <selection pane="topRight" activeCell="A3" sqref="A3:N3"/>
      <selection pane="bottomLeft" activeCell="A3" sqref="A3:N3"/>
      <selection pane="bottomRight" activeCell="I13" sqref="I13:I14"/>
    </sheetView>
  </sheetViews>
  <sheetFormatPr defaultColWidth="9.375" defaultRowHeight="23.4" x14ac:dyDescent="0.6"/>
  <cols>
    <col min="1" max="1" width="50.375" style="5" customWidth="1"/>
    <col min="2" max="2" width="13.5" style="5" bestFit="1" customWidth="1"/>
    <col min="3" max="3" width="13.375" style="5" customWidth="1"/>
    <col min="4" max="4" width="11.125" style="5" customWidth="1"/>
    <col min="5" max="5" width="11.375" style="5" customWidth="1"/>
    <col min="6" max="6" width="11.125" style="5" customWidth="1"/>
    <col min="7" max="7" width="11.375" style="5" customWidth="1"/>
    <col min="8" max="8" width="14.125" style="5" bestFit="1" customWidth="1"/>
    <col min="9" max="9" width="16.5" style="21" bestFit="1" customWidth="1"/>
    <col min="10" max="10" width="76.625" style="5" customWidth="1"/>
    <col min="11" max="11" width="9.375" style="5"/>
    <col min="12" max="12" width="10.5" style="5" bestFit="1" customWidth="1"/>
    <col min="13" max="16384" width="9.375" style="5"/>
  </cols>
  <sheetData>
    <row r="1" spans="1:10" ht="21" customHeight="1" x14ac:dyDescent="0.6">
      <c r="A1" s="1626" t="s">
        <v>646</v>
      </c>
      <c r="B1" s="1626"/>
      <c r="C1" s="1626"/>
      <c r="D1" s="1626"/>
      <c r="E1" s="1626"/>
      <c r="F1" s="1626"/>
      <c r="G1" s="1626"/>
      <c r="H1" s="1626"/>
      <c r="I1" s="1626"/>
      <c r="J1" s="1626"/>
    </row>
    <row r="2" spans="1:10" ht="21" customHeight="1" x14ac:dyDescent="0.6">
      <c r="A2" s="1627" t="s">
        <v>647</v>
      </c>
      <c r="B2" s="1627"/>
      <c r="C2" s="1627"/>
      <c r="D2" s="1627"/>
      <c r="E2" s="1627"/>
      <c r="F2" s="1627"/>
      <c r="G2" s="1627"/>
      <c r="H2" s="1627"/>
      <c r="I2" s="1627"/>
      <c r="J2" s="1627"/>
    </row>
    <row r="3" spans="1:10" ht="21" customHeight="1" x14ac:dyDescent="0.6">
      <c r="A3" s="178" t="s">
        <v>648</v>
      </c>
      <c r="B3" s="179"/>
      <c r="C3" s="179"/>
      <c r="D3" s="179"/>
      <c r="E3" s="179"/>
      <c r="F3" s="179"/>
      <c r="G3" s="179"/>
      <c r="H3" s="179"/>
      <c r="I3" s="1277"/>
      <c r="J3" s="180" t="s">
        <v>649</v>
      </c>
    </row>
    <row r="4" spans="1:10" ht="22.35" customHeight="1" x14ac:dyDescent="0.6">
      <c r="A4" s="630" t="s">
        <v>500</v>
      </c>
      <c r="B4" s="631"/>
      <c r="C4" s="631"/>
      <c r="D4" s="631">
        <v>2567</v>
      </c>
      <c r="E4" s="631"/>
      <c r="F4" s="631"/>
      <c r="G4" s="631"/>
      <c r="H4" s="631"/>
      <c r="I4" s="1298" t="s">
        <v>472</v>
      </c>
      <c r="J4" s="632"/>
    </row>
    <row r="5" spans="1:10" ht="22.35" customHeight="1" x14ac:dyDescent="0.6">
      <c r="A5" s="590"/>
      <c r="B5" s="1484" t="s">
        <v>650</v>
      </c>
      <c r="C5" s="1484" t="s">
        <v>651</v>
      </c>
      <c r="D5" s="633">
        <v>2024</v>
      </c>
      <c r="E5" s="633"/>
      <c r="F5" s="633"/>
      <c r="G5" s="633"/>
      <c r="H5" s="633"/>
      <c r="I5" s="1299" t="s">
        <v>176</v>
      </c>
      <c r="J5" s="634"/>
    </row>
    <row r="6" spans="1:10" ht="22.35" customHeight="1" x14ac:dyDescent="0.6">
      <c r="A6" s="635"/>
      <c r="B6" s="1489" t="s">
        <v>652</v>
      </c>
      <c r="C6" s="1489" t="s">
        <v>653</v>
      </c>
      <c r="D6" s="526" t="s">
        <v>654</v>
      </c>
      <c r="E6" s="526" t="s">
        <v>177</v>
      </c>
      <c r="F6" s="526" t="s">
        <v>178</v>
      </c>
      <c r="G6" s="526" t="s">
        <v>179</v>
      </c>
      <c r="H6" s="526" t="s">
        <v>180</v>
      </c>
      <c r="I6" s="1278" t="s">
        <v>342</v>
      </c>
      <c r="J6" s="634"/>
    </row>
    <row r="7" spans="1:10" ht="19.350000000000001" customHeight="1" x14ac:dyDescent="0.6">
      <c r="A7" s="616"/>
      <c r="B7" s="1429"/>
      <c r="C7" s="1429"/>
      <c r="D7" s="636" t="s">
        <v>655</v>
      </c>
      <c r="E7" s="636" t="s">
        <v>183</v>
      </c>
      <c r="F7" s="636" t="s">
        <v>184</v>
      </c>
      <c r="G7" s="636" t="s">
        <v>185</v>
      </c>
      <c r="H7" s="636" t="s">
        <v>186</v>
      </c>
      <c r="I7" s="618" t="s">
        <v>343</v>
      </c>
      <c r="J7" s="561"/>
    </row>
    <row r="8" spans="1:10" ht="10.35" hidden="1" customHeight="1" x14ac:dyDescent="0.6">
      <c r="A8" s="248"/>
      <c r="B8" s="248"/>
      <c r="C8" s="248"/>
      <c r="D8" s="248"/>
      <c r="E8" s="248"/>
      <c r="F8" s="248"/>
      <c r="G8" s="248"/>
      <c r="H8" s="248"/>
      <c r="I8" s="248"/>
      <c r="J8" s="248"/>
    </row>
    <row r="9" spans="1:10" s="871" customFormat="1" ht="25.8" x14ac:dyDescent="0.5">
      <c r="A9" s="869" t="s">
        <v>656</v>
      </c>
      <c r="B9" s="1428">
        <v>15804.3</v>
      </c>
      <c r="C9" s="1428">
        <v>19030.82</v>
      </c>
      <c r="D9" s="1412">
        <v>1018.96</v>
      </c>
      <c r="E9" s="1412">
        <v>1131.8</v>
      </c>
      <c r="F9" s="1412">
        <v>1109.97</v>
      </c>
      <c r="G9" s="1412">
        <v>1039.54</v>
      </c>
      <c r="H9" s="1412" t="s">
        <v>657</v>
      </c>
      <c r="I9" s="1406">
        <v>8494.15</v>
      </c>
      <c r="J9" s="870" t="s">
        <v>658</v>
      </c>
    </row>
    <row r="10" spans="1:10" ht="21" customHeight="1" x14ac:dyDescent="0.6">
      <c r="A10" s="249"/>
      <c r="B10" s="235" t="s">
        <v>659</v>
      </c>
      <c r="C10" s="235">
        <v>-20.399999999999999</v>
      </c>
      <c r="D10" s="235">
        <v>-18.920000000000002</v>
      </c>
      <c r="E10" s="235">
        <v>-30.2</v>
      </c>
      <c r="F10" s="235">
        <v>-40.409999999999997</v>
      </c>
      <c r="G10" s="235">
        <v>-26.66</v>
      </c>
      <c r="H10" s="235" t="s">
        <v>657</v>
      </c>
      <c r="I10" s="1300" t="s">
        <v>660</v>
      </c>
      <c r="J10" s="250"/>
    </row>
    <row r="11" spans="1:10" s="874" customFormat="1" ht="25.35" customHeight="1" x14ac:dyDescent="0.5">
      <c r="A11" s="872" t="s">
        <v>661</v>
      </c>
      <c r="B11" s="1413">
        <v>15804.3</v>
      </c>
      <c r="C11" s="1413">
        <v>19030.82</v>
      </c>
      <c r="D11" s="1414">
        <v>1018.96</v>
      </c>
      <c r="E11" s="1414">
        <v>1131.8</v>
      </c>
      <c r="F11" s="1414">
        <v>1109.97</v>
      </c>
      <c r="G11" s="1414">
        <v>1039.54</v>
      </c>
      <c r="H11" s="1414" t="s">
        <v>657</v>
      </c>
      <c r="I11" s="1407">
        <v>8494.15</v>
      </c>
      <c r="J11" s="873" t="s">
        <v>662</v>
      </c>
    </row>
    <row r="12" spans="1:10" ht="21" customHeight="1" x14ac:dyDescent="0.6">
      <c r="A12" s="249"/>
      <c r="B12" s="235" t="s">
        <v>663</v>
      </c>
      <c r="C12" s="235">
        <v>-20.399999999999999</v>
      </c>
      <c r="D12" s="235">
        <v>-18.920000000000002</v>
      </c>
      <c r="E12" s="235">
        <v>-30.2</v>
      </c>
      <c r="F12" s="235">
        <v>-40.409999999999997</v>
      </c>
      <c r="G12" s="235">
        <v>-26.66</v>
      </c>
      <c r="H12" s="235" t="s">
        <v>657</v>
      </c>
      <c r="I12" s="1300" t="s">
        <v>660</v>
      </c>
      <c r="J12" s="251"/>
    </row>
    <row r="13" spans="1:10" s="874" customFormat="1" ht="27.6" customHeight="1" x14ac:dyDescent="0.5">
      <c r="A13" s="872" t="s">
        <v>664</v>
      </c>
      <c r="B13" s="1550" t="s">
        <v>665</v>
      </c>
      <c r="C13" s="1550" t="s">
        <v>665</v>
      </c>
      <c r="D13" s="1550" t="s">
        <v>665</v>
      </c>
      <c r="E13" s="1550" t="s">
        <v>665</v>
      </c>
      <c r="F13" s="1550" t="s">
        <v>665</v>
      </c>
      <c r="G13" s="1550" t="s">
        <v>665</v>
      </c>
      <c r="H13" s="1550" t="s">
        <v>657</v>
      </c>
      <c r="I13" s="1577" t="s">
        <v>657</v>
      </c>
      <c r="J13" s="873" t="s">
        <v>666</v>
      </c>
    </row>
    <row r="14" spans="1:10" ht="21.75" customHeight="1" x14ac:dyDescent="0.6">
      <c r="A14" s="249"/>
      <c r="B14" s="235" t="s">
        <v>665</v>
      </c>
      <c r="C14" s="235" t="s">
        <v>665</v>
      </c>
      <c r="D14" s="235" t="s">
        <v>665</v>
      </c>
      <c r="E14" s="235" t="s">
        <v>665</v>
      </c>
      <c r="F14" s="235" t="s">
        <v>665</v>
      </c>
      <c r="G14" s="235" t="s">
        <v>665</v>
      </c>
      <c r="H14" s="235" t="s">
        <v>657</v>
      </c>
      <c r="I14" s="1300" t="s">
        <v>657</v>
      </c>
      <c r="J14" s="250"/>
    </row>
    <row r="15" spans="1:10" ht="21" customHeight="1" x14ac:dyDescent="0.6">
      <c r="A15" s="638" t="s">
        <v>667</v>
      </c>
      <c r="B15" s="646">
        <v>790215.05</v>
      </c>
      <c r="C15" s="646">
        <v>951540.99</v>
      </c>
      <c r="D15" s="1404">
        <v>50947.89</v>
      </c>
      <c r="E15" s="1404">
        <v>56590.22</v>
      </c>
      <c r="F15" s="1404">
        <v>55498.54</v>
      </c>
      <c r="G15" s="1404">
        <v>51977.15</v>
      </c>
      <c r="H15" s="1404" t="s">
        <v>657</v>
      </c>
      <c r="I15" s="1402">
        <v>424707.44</v>
      </c>
      <c r="J15" s="638" t="s">
        <v>668</v>
      </c>
    </row>
    <row r="16" spans="1:10" ht="21" customHeight="1" x14ac:dyDescent="0.6">
      <c r="A16" s="249"/>
      <c r="B16" s="235" t="s">
        <v>669</v>
      </c>
      <c r="C16" s="235">
        <v>-20.399999999999999</v>
      </c>
      <c r="D16" s="235">
        <v>-18.920000000000002</v>
      </c>
      <c r="E16" s="235">
        <v>-30.2</v>
      </c>
      <c r="F16" s="235">
        <v>-40.409999999999997</v>
      </c>
      <c r="G16" s="235">
        <v>-26.66</v>
      </c>
      <c r="H16" s="235" t="s">
        <v>657</v>
      </c>
      <c r="I16" s="1300" t="s">
        <v>660</v>
      </c>
      <c r="J16" s="250"/>
    </row>
    <row r="17" spans="1:10" ht="21" customHeight="1" x14ac:dyDescent="0.6">
      <c r="A17" s="639" t="s">
        <v>670</v>
      </c>
      <c r="B17" s="1551">
        <v>502140.91</v>
      </c>
      <c r="C17" s="1551">
        <v>547524.59</v>
      </c>
      <c r="D17" s="648">
        <v>26281.08</v>
      </c>
      <c r="E17" s="648">
        <v>28762.52</v>
      </c>
      <c r="F17" s="648">
        <v>31219.9</v>
      </c>
      <c r="G17" s="648">
        <v>27249.25</v>
      </c>
      <c r="H17" s="648" t="s">
        <v>657</v>
      </c>
      <c r="I17" s="1401">
        <v>230713.5</v>
      </c>
      <c r="J17" s="639" t="s">
        <v>671</v>
      </c>
    </row>
    <row r="18" spans="1:10" ht="21" customHeight="1" x14ac:dyDescent="0.6">
      <c r="A18" s="254"/>
      <c r="B18" s="1552" t="s">
        <v>672</v>
      </c>
      <c r="C18" s="1552">
        <v>9.0399999999999991</v>
      </c>
      <c r="D18" s="235">
        <v>-27.09</v>
      </c>
      <c r="E18" s="235">
        <v>-38.17</v>
      </c>
      <c r="F18" s="235">
        <v>-45.37</v>
      </c>
      <c r="G18" s="235">
        <v>-32.4</v>
      </c>
      <c r="H18" s="235" t="s">
        <v>657</v>
      </c>
      <c r="I18" s="1274">
        <v>-35.79</v>
      </c>
      <c r="J18" s="250"/>
    </row>
    <row r="19" spans="1:10" ht="21" customHeight="1" x14ac:dyDescent="0.6">
      <c r="A19" s="639" t="s">
        <v>673</v>
      </c>
      <c r="B19" s="1551">
        <v>84060</v>
      </c>
      <c r="C19" s="1551">
        <v>125163.43</v>
      </c>
      <c r="D19" s="648">
        <v>6985.14</v>
      </c>
      <c r="E19" s="648">
        <v>7898.76</v>
      </c>
      <c r="F19" s="648">
        <v>9669.65</v>
      </c>
      <c r="G19" s="648">
        <v>8426.66</v>
      </c>
      <c r="H19" s="648" t="s">
        <v>657</v>
      </c>
      <c r="I19" s="1401">
        <v>63116.51</v>
      </c>
      <c r="J19" s="639" t="s">
        <v>674</v>
      </c>
    </row>
    <row r="20" spans="1:10" ht="21" customHeight="1" x14ac:dyDescent="0.6">
      <c r="A20" s="254"/>
      <c r="B20" s="1552" t="s">
        <v>672</v>
      </c>
      <c r="C20" s="1552">
        <v>48.9</v>
      </c>
      <c r="D20" s="235">
        <v>-14.15</v>
      </c>
      <c r="E20" s="235">
        <v>-28.06</v>
      </c>
      <c r="F20" s="235">
        <v>-15.45</v>
      </c>
      <c r="G20" s="235">
        <v>-19.41</v>
      </c>
      <c r="H20" s="235" t="s">
        <v>657</v>
      </c>
      <c r="I20" s="1274">
        <v>-24.34</v>
      </c>
      <c r="J20" s="250"/>
    </row>
    <row r="21" spans="1:10" ht="21" customHeight="1" x14ac:dyDescent="0.6">
      <c r="A21" s="639" t="s">
        <v>675</v>
      </c>
      <c r="B21" s="1551">
        <v>77023</v>
      </c>
      <c r="C21" s="1551">
        <v>94120.48</v>
      </c>
      <c r="D21" s="648">
        <v>5893.61</v>
      </c>
      <c r="E21" s="648">
        <v>6663.49</v>
      </c>
      <c r="F21" s="648">
        <v>5356.04</v>
      </c>
      <c r="G21" s="648">
        <v>5459.67</v>
      </c>
      <c r="H21" s="648" t="s">
        <v>657</v>
      </c>
      <c r="I21" s="1401">
        <v>45198.74</v>
      </c>
      <c r="J21" s="639" t="s">
        <v>676</v>
      </c>
    </row>
    <row r="22" spans="1:10" ht="21" customHeight="1" x14ac:dyDescent="0.6">
      <c r="A22" s="254"/>
      <c r="B22" s="1552" t="s">
        <v>672</v>
      </c>
      <c r="C22" s="1552">
        <v>22.2</v>
      </c>
      <c r="D22" s="235">
        <v>-17.27</v>
      </c>
      <c r="E22" s="235">
        <v>-22.07</v>
      </c>
      <c r="F22" s="235">
        <v>-40.47</v>
      </c>
      <c r="G22" s="235">
        <v>-27.85</v>
      </c>
      <c r="H22" s="235" t="s">
        <v>657</v>
      </c>
      <c r="I22" s="1274">
        <v>-29.51</v>
      </c>
      <c r="J22" s="250"/>
    </row>
    <row r="23" spans="1:10" ht="21" customHeight="1" x14ac:dyDescent="0.6">
      <c r="A23" s="639" t="s">
        <v>677</v>
      </c>
      <c r="B23" s="1551">
        <v>71005</v>
      </c>
      <c r="C23" s="1551">
        <v>87075.48</v>
      </c>
      <c r="D23" s="648">
        <v>6432.21</v>
      </c>
      <c r="E23" s="648">
        <v>7225.01</v>
      </c>
      <c r="F23" s="648">
        <v>4886.74</v>
      </c>
      <c r="G23" s="648">
        <v>5516.65</v>
      </c>
      <c r="H23" s="648" t="s">
        <v>657</v>
      </c>
      <c r="I23" s="1401">
        <v>44285.21</v>
      </c>
      <c r="J23" s="639" t="s">
        <v>678</v>
      </c>
    </row>
    <row r="24" spans="1:10" ht="21" customHeight="1" x14ac:dyDescent="0.6">
      <c r="A24" s="254"/>
      <c r="B24" s="1552" t="s">
        <v>672</v>
      </c>
      <c r="C24" s="1552">
        <v>22.63</v>
      </c>
      <c r="D24" s="235">
        <v>6.96</v>
      </c>
      <c r="E24" s="235">
        <v>-3.07</v>
      </c>
      <c r="F24" s="235">
        <v>-41.63</v>
      </c>
      <c r="G24" s="235">
        <v>-16.7</v>
      </c>
      <c r="H24" s="235" t="s">
        <v>657</v>
      </c>
      <c r="I24" s="1274">
        <v>-24.51</v>
      </c>
      <c r="J24" s="250"/>
    </row>
    <row r="25" spans="1:10" ht="21" customHeight="1" x14ac:dyDescent="0.6">
      <c r="A25" s="639" t="s">
        <v>679</v>
      </c>
      <c r="B25" s="1551">
        <v>55986.66</v>
      </c>
      <c r="C25" s="1551">
        <v>79813.279999999999</v>
      </c>
      <c r="D25" s="648">
        <v>5355.85</v>
      </c>
      <c r="E25" s="648">
        <v>6040.44</v>
      </c>
      <c r="F25" s="648">
        <v>4366.2</v>
      </c>
      <c r="G25" s="648">
        <v>5324.92</v>
      </c>
      <c r="H25" s="648" t="s">
        <v>657</v>
      </c>
      <c r="I25" s="1401">
        <v>41393.49</v>
      </c>
      <c r="J25" s="639" t="s">
        <v>680</v>
      </c>
    </row>
    <row r="26" spans="1:10" ht="21" customHeight="1" x14ac:dyDescent="0.6">
      <c r="A26" s="253"/>
      <c r="B26" s="1552" t="s">
        <v>672</v>
      </c>
      <c r="C26" s="1552">
        <v>42.56</v>
      </c>
      <c r="D26" s="235">
        <v>-2.89</v>
      </c>
      <c r="E26" s="235">
        <v>-20.2</v>
      </c>
      <c r="F26" s="235">
        <v>-39.15</v>
      </c>
      <c r="G26" s="235">
        <v>-9.9499999999999993</v>
      </c>
      <c r="H26" s="235" t="s">
        <v>657</v>
      </c>
      <c r="I26" s="1274">
        <v>-19.29</v>
      </c>
      <c r="J26" s="253"/>
    </row>
    <row r="27" spans="1:10" ht="21" customHeight="1" x14ac:dyDescent="0.6">
      <c r="A27" s="645" t="s">
        <v>681</v>
      </c>
      <c r="B27" s="648">
        <v>85939</v>
      </c>
      <c r="C27" s="648">
        <v>151659</v>
      </c>
      <c r="D27" s="1405">
        <v>7087</v>
      </c>
      <c r="E27" s="1405">
        <v>4968</v>
      </c>
      <c r="F27" s="1405">
        <v>6970</v>
      </c>
      <c r="G27" s="1405">
        <v>8850</v>
      </c>
      <c r="H27" s="1405">
        <v>7182</v>
      </c>
      <c r="I27" s="1403">
        <v>77673</v>
      </c>
      <c r="J27" s="920" t="s">
        <v>682</v>
      </c>
    </row>
    <row r="28" spans="1:10" ht="21" customHeight="1" x14ac:dyDescent="0.6">
      <c r="A28" s="256" t="s">
        <v>683</v>
      </c>
      <c r="B28" s="468">
        <v>12485</v>
      </c>
      <c r="C28" s="468">
        <v>15651</v>
      </c>
      <c r="D28" s="1415">
        <v>1423</v>
      </c>
      <c r="E28" s="1415">
        <v>597</v>
      </c>
      <c r="F28" s="1415">
        <v>1100</v>
      </c>
      <c r="G28" s="1415">
        <v>1079</v>
      </c>
      <c r="H28" s="1415">
        <v>1054</v>
      </c>
      <c r="I28" s="1408">
        <v>7489</v>
      </c>
      <c r="J28" s="256" t="s">
        <v>684</v>
      </c>
    </row>
    <row r="29" spans="1:10" ht="21" customHeight="1" x14ac:dyDescent="0.6">
      <c r="A29" s="637"/>
      <c r="B29" s="641" t="s">
        <v>685</v>
      </c>
      <c r="C29" s="641">
        <v>25.36</v>
      </c>
      <c r="D29" s="641">
        <v>146.19</v>
      </c>
      <c r="E29" s="641">
        <v>-37.29</v>
      </c>
      <c r="F29" s="641">
        <v>-32.1</v>
      </c>
      <c r="G29" s="641">
        <v>-16.23</v>
      </c>
      <c r="H29" s="641">
        <v>-17.46</v>
      </c>
      <c r="I29" s="1301">
        <v>-1.1499999999999999</v>
      </c>
      <c r="J29" s="642"/>
    </row>
    <row r="30" spans="1:10" ht="21" customHeight="1" x14ac:dyDescent="0.6">
      <c r="A30" s="256" t="s">
        <v>686</v>
      </c>
      <c r="B30" s="468">
        <v>73454</v>
      </c>
      <c r="C30" s="468">
        <v>136008</v>
      </c>
      <c r="D30" s="468">
        <v>5664</v>
      </c>
      <c r="E30" s="468">
        <v>4371</v>
      </c>
      <c r="F30" s="468">
        <v>5870</v>
      </c>
      <c r="G30" s="468">
        <v>7771</v>
      </c>
      <c r="H30" s="468">
        <v>6128</v>
      </c>
      <c r="I30" s="1409">
        <v>70184</v>
      </c>
      <c r="J30" s="256" t="s">
        <v>687</v>
      </c>
    </row>
    <row r="31" spans="1:10" ht="21" customHeight="1" x14ac:dyDescent="0.6">
      <c r="A31" s="640"/>
      <c r="B31" s="641" t="s">
        <v>688</v>
      </c>
      <c r="C31" s="641">
        <v>85.16</v>
      </c>
      <c r="D31" s="641">
        <v>179.84</v>
      </c>
      <c r="E31" s="641">
        <v>33.92</v>
      </c>
      <c r="F31" s="641">
        <v>-6.26</v>
      </c>
      <c r="G31" s="641">
        <v>-17.5</v>
      </c>
      <c r="H31" s="641">
        <v>7.58</v>
      </c>
      <c r="I31" s="1301">
        <v>37.909999999999997</v>
      </c>
      <c r="J31" s="640"/>
    </row>
    <row r="32" spans="1:10" ht="21" customHeight="1" x14ac:dyDescent="0.6">
      <c r="A32" s="252" t="s">
        <v>689</v>
      </c>
      <c r="B32" s="1430">
        <v>55236</v>
      </c>
      <c r="C32" s="1430">
        <v>55944</v>
      </c>
      <c r="D32" s="1416">
        <v>1034</v>
      </c>
      <c r="E32" s="1416">
        <v>8241</v>
      </c>
      <c r="F32" s="1416">
        <v>4975</v>
      </c>
      <c r="G32" s="1416">
        <v>6447</v>
      </c>
      <c r="H32" s="1416">
        <v>2883</v>
      </c>
      <c r="I32" s="1410">
        <v>40068</v>
      </c>
      <c r="J32" s="255" t="s">
        <v>690</v>
      </c>
    </row>
    <row r="33" spans="1:10" ht="21" customHeight="1" x14ac:dyDescent="0.6">
      <c r="A33" s="637"/>
      <c r="B33" s="641">
        <v>-10.3</v>
      </c>
      <c r="C33" s="641">
        <v>1.28</v>
      </c>
      <c r="D33" s="641">
        <v>-29.95</v>
      </c>
      <c r="E33" s="641">
        <v>332.6</v>
      </c>
      <c r="F33" s="641">
        <v>37.89</v>
      </c>
      <c r="G33" s="641">
        <v>-5.36</v>
      </c>
      <c r="H33" s="641">
        <v>-19.760000000000002</v>
      </c>
      <c r="I33" s="1301">
        <v>64.88</v>
      </c>
      <c r="J33" s="642"/>
    </row>
    <row r="34" spans="1:10" ht="21" customHeight="1" x14ac:dyDescent="0.6">
      <c r="A34" s="256" t="s">
        <v>691</v>
      </c>
      <c r="B34" s="257">
        <v>34740</v>
      </c>
      <c r="C34" s="257">
        <v>40888</v>
      </c>
      <c r="D34" s="1415">
        <v>457</v>
      </c>
      <c r="E34" s="1415">
        <v>4139</v>
      </c>
      <c r="F34" s="1415">
        <v>248</v>
      </c>
      <c r="G34" s="1415">
        <v>3318</v>
      </c>
      <c r="H34" s="1415">
        <v>564</v>
      </c>
      <c r="I34" s="1408">
        <v>16096</v>
      </c>
      <c r="J34" s="256" t="s">
        <v>692</v>
      </c>
    </row>
    <row r="35" spans="1:10" ht="21" customHeight="1" x14ac:dyDescent="0.6">
      <c r="A35" s="637"/>
      <c r="B35" s="641">
        <v>-38.299999999999997</v>
      </c>
      <c r="C35" s="641">
        <v>17.7</v>
      </c>
      <c r="D35" s="641">
        <v>-67.33</v>
      </c>
      <c r="E35" s="641">
        <v>214.75</v>
      </c>
      <c r="F35" s="641">
        <v>-88.52</v>
      </c>
      <c r="G35" s="641">
        <v>-21.37</v>
      </c>
      <c r="H35" s="641">
        <v>-78.7</v>
      </c>
      <c r="I35" s="1301">
        <v>1.21</v>
      </c>
      <c r="J35" s="642"/>
    </row>
    <row r="36" spans="1:10" ht="21" customHeight="1" x14ac:dyDescent="0.6">
      <c r="A36" s="256" t="s">
        <v>693</v>
      </c>
      <c r="B36" s="468">
        <v>20496</v>
      </c>
      <c r="C36" s="468">
        <v>15056</v>
      </c>
      <c r="D36" s="1415">
        <v>577</v>
      </c>
      <c r="E36" s="1415">
        <v>4102</v>
      </c>
      <c r="F36" s="1415">
        <v>4727</v>
      </c>
      <c r="G36" s="1415">
        <v>3129</v>
      </c>
      <c r="H36" s="1415">
        <v>2319</v>
      </c>
      <c r="I36" s="1408">
        <v>23972</v>
      </c>
      <c r="J36" s="256" t="s">
        <v>687</v>
      </c>
    </row>
    <row r="37" spans="1:10" ht="21" customHeight="1" x14ac:dyDescent="0.6">
      <c r="A37" s="637"/>
      <c r="B37" s="641" t="s">
        <v>694</v>
      </c>
      <c r="C37" s="641">
        <v>-26.54</v>
      </c>
      <c r="D37" s="641">
        <v>649.35</v>
      </c>
      <c r="E37" s="641">
        <v>595.25</v>
      </c>
      <c r="F37" s="641">
        <v>226.45</v>
      </c>
      <c r="G37" s="641">
        <v>20.72</v>
      </c>
      <c r="H37" s="641">
        <v>145.4</v>
      </c>
      <c r="I37" s="1301">
        <v>185.41</v>
      </c>
      <c r="J37" s="642"/>
    </row>
    <row r="38" spans="1:10" s="17" customFormat="1" ht="23.25" customHeight="1" x14ac:dyDescent="0.5">
      <c r="A38" s="875" t="s">
        <v>695</v>
      </c>
      <c r="B38" s="1431">
        <v>3450191.13</v>
      </c>
      <c r="C38" s="1431">
        <v>3506571.89</v>
      </c>
      <c r="D38" s="876">
        <v>3501263.91</v>
      </c>
      <c r="E38" s="876">
        <v>3520271.78</v>
      </c>
      <c r="F38" s="876">
        <v>3525063.74</v>
      </c>
      <c r="G38" s="876">
        <v>3524279.24</v>
      </c>
      <c r="H38" s="876">
        <v>3524084.54</v>
      </c>
      <c r="I38" s="1411">
        <v>3524084.54</v>
      </c>
      <c r="J38" s="877" t="s">
        <v>696</v>
      </c>
    </row>
    <row r="39" spans="1:10" ht="21" customHeight="1" x14ac:dyDescent="0.6">
      <c r="A39" s="643"/>
      <c r="B39" s="641">
        <v>-2.1</v>
      </c>
      <c r="C39" s="641">
        <v>1.63</v>
      </c>
      <c r="D39" s="641">
        <v>0.95</v>
      </c>
      <c r="E39" s="641">
        <v>0.98</v>
      </c>
      <c r="F39" s="641">
        <v>0.92</v>
      </c>
      <c r="G39" s="641">
        <v>1.2</v>
      </c>
      <c r="H39" s="641">
        <v>0.93</v>
      </c>
      <c r="I39" s="1301">
        <v>0.93</v>
      </c>
      <c r="J39" s="644"/>
    </row>
    <row r="40" spans="1:10" ht="21" customHeight="1" x14ac:dyDescent="0.6">
      <c r="A40" s="256" t="s">
        <v>697</v>
      </c>
      <c r="B40" s="468">
        <v>707327.38</v>
      </c>
      <c r="C40" s="468">
        <v>718222.24</v>
      </c>
      <c r="D40" s="1415">
        <v>719563.11</v>
      </c>
      <c r="E40" s="1415">
        <v>734251.41</v>
      </c>
      <c r="F40" s="1415">
        <v>728427.92</v>
      </c>
      <c r="G40" s="1415">
        <v>730062.22</v>
      </c>
      <c r="H40" s="1415">
        <v>726806.66</v>
      </c>
      <c r="I40" s="1408">
        <v>726806.66</v>
      </c>
      <c r="J40" s="256" t="s">
        <v>698</v>
      </c>
    </row>
    <row r="41" spans="1:10" ht="21" customHeight="1" x14ac:dyDescent="0.6">
      <c r="A41" s="640" t="s">
        <v>500</v>
      </c>
      <c r="B41" s="641" t="s">
        <v>699</v>
      </c>
      <c r="C41" s="641">
        <v>1.54</v>
      </c>
      <c r="D41" s="641">
        <v>0.31</v>
      </c>
      <c r="E41" s="641">
        <v>0.37</v>
      </c>
      <c r="F41" s="641">
        <v>-0.22</v>
      </c>
      <c r="G41" s="641">
        <v>1.59</v>
      </c>
      <c r="H41" s="641">
        <v>1.0900000000000001</v>
      </c>
      <c r="I41" s="1301">
        <v>1.0900000000000001</v>
      </c>
      <c r="J41" s="639"/>
    </row>
    <row r="42" spans="1:10" ht="21" customHeight="1" x14ac:dyDescent="0.6">
      <c r="A42" s="256" t="s">
        <v>700</v>
      </c>
      <c r="B42" s="468">
        <v>2742863.75</v>
      </c>
      <c r="C42" s="468">
        <v>2788349.65</v>
      </c>
      <c r="D42" s="1415">
        <v>2781700.8</v>
      </c>
      <c r="E42" s="1415">
        <v>2786020.37</v>
      </c>
      <c r="F42" s="1415">
        <v>2796635.82</v>
      </c>
      <c r="G42" s="1415">
        <v>2794217.02</v>
      </c>
      <c r="H42" s="1415">
        <v>2797277.88</v>
      </c>
      <c r="I42" s="1408">
        <v>2797277.88</v>
      </c>
      <c r="J42" s="256" t="s">
        <v>701</v>
      </c>
    </row>
    <row r="43" spans="1:10" ht="21" customHeight="1" x14ac:dyDescent="0.6">
      <c r="A43" s="522" t="s">
        <v>500</v>
      </c>
      <c r="B43" s="641">
        <v>-3.4</v>
      </c>
      <c r="C43" s="641">
        <v>1.66</v>
      </c>
      <c r="D43" s="641">
        <v>1.1100000000000001</v>
      </c>
      <c r="E43" s="641">
        <v>1.1399999999999999</v>
      </c>
      <c r="F43" s="641">
        <v>1.22</v>
      </c>
      <c r="G43" s="641">
        <v>1.1000000000000001</v>
      </c>
      <c r="H43" s="641">
        <v>0.88</v>
      </c>
      <c r="I43" s="1301">
        <v>0.88</v>
      </c>
      <c r="J43" s="551"/>
    </row>
    <row r="44" spans="1:10" ht="18.75" customHeight="1" x14ac:dyDescent="0.6">
      <c r="C44" s="181"/>
      <c r="D44" s="181"/>
      <c r="E44" s="181"/>
      <c r="F44" s="181"/>
      <c r="G44" s="181"/>
      <c r="H44" s="181"/>
      <c r="I44" s="1302"/>
      <c r="J44" s="5">
        <v>19</v>
      </c>
    </row>
    <row r="45" spans="1:10" ht="18.75" customHeight="1" x14ac:dyDescent="0.6">
      <c r="A45" s="1626" t="s">
        <v>702</v>
      </c>
      <c r="B45" s="1626"/>
      <c r="C45" s="1626"/>
      <c r="D45" s="1626"/>
      <c r="E45" s="1626"/>
      <c r="F45" s="1626"/>
      <c r="G45" s="1626"/>
      <c r="H45" s="1626"/>
      <c r="I45" s="1626"/>
      <c r="J45" s="1626"/>
    </row>
    <row r="46" spans="1:10" ht="18.75" customHeight="1" x14ac:dyDescent="0.6">
      <c r="A46" s="1627" t="s">
        <v>703</v>
      </c>
      <c r="B46" s="1627"/>
      <c r="C46" s="1627"/>
      <c r="D46" s="1627"/>
      <c r="E46" s="1627"/>
      <c r="F46" s="1627"/>
      <c r="G46" s="1627"/>
      <c r="H46" s="1627"/>
      <c r="I46" s="1627"/>
      <c r="J46" s="1627"/>
    </row>
    <row r="47" spans="1:10" ht="18.75" customHeight="1" x14ac:dyDescent="0.6">
      <c r="A47" s="178" t="s">
        <v>648</v>
      </c>
      <c r="B47" s="179"/>
      <c r="C47" s="179"/>
      <c r="D47" s="179"/>
      <c r="E47" s="179"/>
      <c r="F47" s="179"/>
      <c r="G47" s="179"/>
      <c r="H47" s="179"/>
      <c r="I47" s="1277"/>
      <c r="J47" s="180" t="s">
        <v>649</v>
      </c>
    </row>
    <row r="48" spans="1:10" ht="22.35" customHeight="1" x14ac:dyDescent="0.6">
      <c r="A48" s="630" t="s">
        <v>500</v>
      </c>
      <c r="B48" s="631"/>
      <c r="C48" s="631"/>
      <c r="D48" s="631">
        <f>IF(D4="","",D4)</f>
        <v>2567</v>
      </c>
      <c r="E48" s="631" t="str">
        <f t="shared" ref="E48:H48" si="0">IF(E4="","",E4)</f>
        <v/>
      </c>
      <c r="F48" s="631" t="str">
        <f t="shared" si="0"/>
        <v/>
      </c>
      <c r="G48" s="631" t="str">
        <f t="shared" si="0"/>
        <v/>
      </c>
      <c r="H48" s="631" t="str">
        <f t="shared" si="0"/>
        <v/>
      </c>
      <c r="I48" s="1298" t="s">
        <v>472</v>
      </c>
      <c r="J48" s="632"/>
    </row>
    <row r="49" spans="1:12" ht="22.35" customHeight="1" x14ac:dyDescent="0.6">
      <c r="A49" s="590"/>
      <c r="B49" s="1484" t="s">
        <v>704</v>
      </c>
      <c r="C49" s="1484" t="s">
        <v>651</v>
      </c>
      <c r="D49" s="633">
        <f t="shared" ref="D49:H49" si="1">IF(D5="","",D5)</f>
        <v>2024</v>
      </c>
      <c r="E49" s="633" t="str">
        <f t="shared" si="1"/>
        <v/>
      </c>
      <c r="F49" s="633" t="str">
        <f t="shared" si="1"/>
        <v/>
      </c>
      <c r="G49" s="633" t="str">
        <f t="shared" si="1"/>
        <v/>
      </c>
      <c r="H49" s="633" t="str">
        <f t="shared" si="1"/>
        <v/>
      </c>
      <c r="I49" s="1299" t="s">
        <v>176</v>
      </c>
      <c r="J49" s="634"/>
    </row>
    <row r="50" spans="1:12" ht="22.35" customHeight="1" x14ac:dyDescent="0.6">
      <c r="A50" s="635"/>
      <c r="B50" s="1489" t="s">
        <v>705</v>
      </c>
      <c r="C50" s="1489" t="s">
        <v>653</v>
      </c>
      <c r="D50" s="526" t="s">
        <v>654</v>
      </c>
      <c r="E50" s="526" t="s">
        <v>177</v>
      </c>
      <c r="F50" s="526" t="s">
        <v>178</v>
      </c>
      <c r="G50" s="526" t="s">
        <v>179</v>
      </c>
      <c r="H50" s="526" t="s">
        <v>180</v>
      </c>
      <c r="I50" s="1278" t="s">
        <v>342</v>
      </c>
      <c r="J50" s="634"/>
    </row>
    <row r="51" spans="1:12" ht="22.35" customHeight="1" x14ac:dyDescent="0.6">
      <c r="A51" s="616"/>
      <c r="B51" s="617"/>
      <c r="C51" s="617"/>
      <c r="D51" s="636" t="s">
        <v>655</v>
      </c>
      <c r="E51" s="636" t="s">
        <v>183</v>
      </c>
      <c r="F51" s="636" t="s">
        <v>184</v>
      </c>
      <c r="G51" s="636" t="s">
        <v>185</v>
      </c>
      <c r="H51" s="636" t="s">
        <v>186</v>
      </c>
      <c r="I51" s="618" t="s">
        <v>343</v>
      </c>
      <c r="J51" s="561"/>
    </row>
    <row r="52" spans="1:12" ht="18" customHeight="1" x14ac:dyDescent="0.6">
      <c r="A52" s="248"/>
      <c r="B52" s="248"/>
      <c r="C52" s="248"/>
      <c r="D52" s="248"/>
      <c r="E52" s="248"/>
      <c r="F52" s="248"/>
      <c r="G52" s="248"/>
      <c r="H52" s="248"/>
      <c r="I52" s="248"/>
      <c r="J52" s="248"/>
    </row>
    <row r="53" spans="1:12" ht="21" customHeight="1" x14ac:dyDescent="0.6">
      <c r="A53" s="645" t="s">
        <v>706</v>
      </c>
      <c r="B53" s="646">
        <v>95958</v>
      </c>
      <c r="C53" s="646">
        <v>99370</v>
      </c>
      <c r="D53" s="1404">
        <v>5978</v>
      </c>
      <c r="E53" s="1404">
        <v>8793</v>
      </c>
      <c r="F53" s="1404">
        <v>8594</v>
      </c>
      <c r="G53" s="1404">
        <v>5339</v>
      </c>
      <c r="H53" s="1404">
        <v>7034</v>
      </c>
      <c r="I53" s="1402">
        <v>60816</v>
      </c>
      <c r="J53" s="643" t="s">
        <v>707</v>
      </c>
      <c r="K53" s="1055"/>
      <c r="L53" s="1055"/>
    </row>
    <row r="54" spans="1:12" ht="21" customHeight="1" x14ac:dyDescent="0.6">
      <c r="A54" s="259" t="s">
        <v>708</v>
      </c>
      <c r="B54" s="235">
        <v>18.71</v>
      </c>
      <c r="C54" s="235">
        <v>2.92</v>
      </c>
      <c r="D54" s="235">
        <v>19.7</v>
      </c>
      <c r="E54" s="235">
        <v>14.96</v>
      </c>
      <c r="F54" s="235">
        <v>-18.03</v>
      </c>
      <c r="G54" s="235">
        <v>-44.01</v>
      </c>
      <c r="H54" s="235">
        <v>-5.42</v>
      </c>
      <c r="I54" s="1300">
        <v>-2.2400000000000002</v>
      </c>
      <c r="J54" s="250" t="s">
        <v>709</v>
      </c>
    </row>
    <row r="55" spans="1:12" ht="21" customHeight="1" x14ac:dyDescent="0.6">
      <c r="A55" s="647" t="s">
        <v>710</v>
      </c>
      <c r="B55" s="648">
        <v>28783</v>
      </c>
      <c r="C55" s="648">
        <v>37908</v>
      </c>
      <c r="D55" s="1405">
        <v>2241</v>
      </c>
      <c r="E55" s="1405">
        <v>1890</v>
      </c>
      <c r="F55" s="1405">
        <v>2204</v>
      </c>
      <c r="G55" s="1405">
        <v>1396</v>
      </c>
      <c r="H55" s="1405">
        <v>2065</v>
      </c>
      <c r="I55" s="1403">
        <v>18257</v>
      </c>
      <c r="J55" s="640" t="s">
        <v>711</v>
      </c>
      <c r="K55" s="1055"/>
      <c r="L55" s="1055"/>
    </row>
    <row r="56" spans="1:12" ht="21" customHeight="1" x14ac:dyDescent="0.6">
      <c r="A56" s="261" t="s">
        <v>585</v>
      </c>
      <c r="B56" s="235">
        <v>5.71</v>
      </c>
      <c r="C56" s="235">
        <v>31.7</v>
      </c>
      <c r="D56" s="235">
        <v>-12.26</v>
      </c>
      <c r="E56" s="235">
        <v>-30.51</v>
      </c>
      <c r="F56" s="235">
        <v>-45.39</v>
      </c>
      <c r="G56" s="235">
        <v>-56.22</v>
      </c>
      <c r="H56" s="235">
        <v>-41.86</v>
      </c>
      <c r="I56" s="1300">
        <v>-26.94</v>
      </c>
      <c r="J56" s="253"/>
    </row>
    <row r="57" spans="1:12" ht="21" customHeight="1" x14ac:dyDescent="0.6">
      <c r="A57" s="640" t="s">
        <v>712</v>
      </c>
      <c r="B57" s="648">
        <v>45305</v>
      </c>
      <c r="C57" s="648">
        <v>34589</v>
      </c>
      <c r="D57" s="1405">
        <v>1981</v>
      </c>
      <c r="E57" s="1405">
        <v>4677</v>
      </c>
      <c r="F57" s="1405">
        <v>4207</v>
      </c>
      <c r="G57" s="1405">
        <v>1892</v>
      </c>
      <c r="H57" s="1405">
        <v>2902</v>
      </c>
      <c r="I57" s="1403">
        <v>25866</v>
      </c>
      <c r="J57" s="640" t="s">
        <v>713</v>
      </c>
      <c r="K57" s="1055"/>
      <c r="L57" s="1055"/>
    </row>
    <row r="58" spans="1:12" ht="21" customHeight="1" x14ac:dyDescent="0.6">
      <c r="A58" s="256" t="s">
        <v>585</v>
      </c>
      <c r="B58" s="235">
        <v>34.24</v>
      </c>
      <c r="C58" s="235">
        <v>-24.63</v>
      </c>
      <c r="D58" s="235">
        <v>148.25</v>
      </c>
      <c r="E58" s="235">
        <v>74.97</v>
      </c>
      <c r="F58" s="235">
        <v>-0.8</v>
      </c>
      <c r="G58" s="235">
        <v>-53.36</v>
      </c>
      <c r="H58" s="235">
        <v>107.58</v>
      </c>
      <c r="I58" s="1300">
        <v>33.299999999999997</v>
      </c>
      <c r="J58" s="253"/>
    </row>
    <row r="59" spans="1:12" ht="21" customHeight="1" x14ac:dyDescent="0.6">
      <c r="A59" s="640" t="s">
        <v>714</v>
      </c>
      <c r="B59" s="648">
        <v>21870</v>
      </c>
      <c r="C59" s="648">
        <v>26873</v>
      </c>
      <c r="D59" s="1405">
        <v>1756</v>
      </c>
      <c r="E59" s="1405">
        <v>2226</v>
      </c>
      <c r="F59" s="1405">
        <v>2183</v>
      </c>
      <c r="G59" s="1405">
        <v>2051</v>
      </c>
      <c r="H59" s="1405">
        <v>2067</v>
      </c>
      <c r="I59" s="1403">
        <v>16693</v>
      </c>
      <c r="J59" s="640" t="s">
        <v>715</v>
      </c>
      <c r="K59" s="1198"/>
      <c r="L59" s="1198"/>
    </row>
    <row r="60" spans="1:12" ht="21" customHeight="1" x14ac:dyDescent="0.6">
      <c r="A60" s="256" t="s">
        <v>585</v>
      </c>
      <c r="B60" s="260">
        <v>10.119999999999999</v>
      </c>
      <c r="C60" s="260">
        <v>22.88</v>
      </c>
      <c r="D60" s="260">
        <v>6.94</v>
      </c>
      <c r="E60" s="260">
        <v>-1.33</v>
      </c>
      <c r="F60" s="260">
        <v>-1.0900000000000001</v>
      </c>
      <c r="G60" s="260">
        <v>-10.44</v>
      </c>
      <c r="H60" s="260">
        <v>-16.89</v>
      </c>
      <c r="I60" s="1303">
        <v>-6.3</v>
      </c>
      <c r="J60" s="253"/>
    </row>
    <row r="61" spans="1:12" ht="8.85" customHeight="1" x14ac:dyDescent="0.6">
      <c r="A61" s="258"/>
      <c r="B61" s="262"/>
      <c r="C61" s="262"/>
      <c r="D61" s="263"/>
      <c r="E61" s="263"/>
      <c r="F61" s="264"/>
      <c r="G61" s="263"/>
      <c r="H61" s="263"/>
      <c r="I61" s="1304"/>
      <c r="J61" s="265"/>
    </row>
    <row r="62" spans="1:12" s="68" customFormat="1" ht="18" customHeight="1" x14ac:dyDescent="0.6">
      <c r="A62" s="469" t="s">
        <v>716</v>
      </c>
      <c r="B62" s="469"/>
      <c r="C62" s="469"/>
      <c r="D62" s="1398"/>
      <c r="E62" s="1398"/>
      <c r="F62" s="1398"/>
      <c r="G62" s="1398"/>
      <c r="H62" s="1398"/>
      <c r="I62" s="1305"/>
      <c r="J62" s="216" t="s">
        <v>245</v>
      </c>
    </row>
    <row r="63" spans="1:12" s="68" customFormat="1" ht="18" customHeight="1" x14ac:dyDescent="0.6">
      <c r="A63" s="470" t="s">
        <v>717</v>
      </c>
      <c r="B63" s="470"/>
      <c r="C63" s="470"/>
      <c r="D63" s="470"/>
      <c r="E63" s="470"/>
      <c r="F63" s="470"/>
      <c r="G63" s="470"/>
      <c r="H63" s="17"/>
      <c r="I63" s="20"/>
      <c r="J63" s="216" t="s">
        <v>718</v>
      </c>
    </row>
    <row r="64" spans="1:12" s="68" customFormat="1" ht="18" customHeight="1" x14ac:dyDescent="0.6">
      <c r="A64" s="470" t="s">
        <v>719</v>
      </c>
      <c r="B64" s="470"/>
      <c r="C64" s="470"/>
      <c r="D64" s="1399"/>
      <c r="E64" s="1399"/>
      <c r="F64" s="1399"/>
      <c r="G64" s="1399"/>
      <c r="H64" s="1399"/>
      <c r="I64" s="1306"/>
      <c r="J64" s="217" t="s">
        <v>164</v>
      </c>
    </row>
    <row r="65" spans="1:10" s="68" customFormat="1" ht="18" customHeight="1" x14ac:dyDescent="0.6">
      <c r="A65" s="470" t="s">
        <v>720</v>
      </c>
      <c r="B65" s="470"/>
      <c r="C65" s="470"/>
      <c r="D65" s="470"/>
      <c r="E65" s="470"/>
      <c r="F65" s="470"/>
      <c r="G65" s="470"/>
      <c r="H65" s="470"/>
      <c r="I65" s="1306"/>
      <c r="J65" s="471"/>
    </row>
    <row r="66" spans="1:10" s="68" customFormat="1" ht="18" customHeight="1" x14ac:dyDescent="0.6">
      <c r="A66" s="470" t="s">
        <v>721</v>
      </c>
      <c r="B66" s="470"/>
      <c r="C66" s="470"/>
      <c r="D66" s="1399"/>
      <c r="E66" s="1399"/>
      <c r="F66" s="1399"/>
      <c r="G66" s="1399"/>
      <c r="H66" s="1399"/>
      <c r="I66" s="1306"/>
      <c r="J66" s="471"/>
    </row>
    <row r="67" spans="1:10" s="68" customFormat="1" ht="18" customHeight="1" x14ac:dyDescent="0.6">
      <c r="A67" s="489" t="s">
        <v>722</v>
      </c>
      <c r="B67" s="470"/>
      <c r="C67" s="470"/>
      <c r="D67" s="470"/>
      <c r="E67" s="470"/>
      <c r="F67" s="470"/>
      <c r="G67" s="470"/>
      <c r="H67" s="470"/>
      <c r="I67" s="1306"/>
      <c r="J67" s="471"/>
    </row>
    <row r="68" spans="1:10" s="68" customFormat="1" ht="18" customHeight="1" x14ac:dyDescent="0.6">
      <c r="A68" s="470" t="s">
        <v>723</v>
      </c>
      <c r="B68" s="470"/>
      <c r="C68" s="470"/>
      <c r="D68" s="1400"/>
      <c r="E68" s="1400"/>
      <c r="F68" s="1400"/>
      <c r="G68" s="1400"/>
      <c r="H68" s="1400"/>
      <c r="I68" s="1306"/>
      <c r="J68" s="471"/>
    </row>
    <row r="69" spans="1:10" s="68" customFormat="1" ht="18" customHeight="1" x14ac:dyDescent="0.6">
      <c r="A69" s="489" t="s">
        <v>724</v>
      </c>
      <c r="B69" s="470"/>
      <c r="C69" s="470"/>
      <c r="D69" s="470"/>
      <c r="E69" s="470"/>
      <c r="F69" s="470"/>
      <c r="G69" s="470"/>
      <c r="H69" s="470"/>
      <c r="I69" s="1306"/>
      <c r="J69" s="471"/>
    </row>
    <row r="70" spans="1:10" s="68" customFormat="1" ht="18" customHeight="1" x14ac:dyDescent="0.6">
      <c r="A70" s="470" t="s">
        <v>725</v>
      </c>
      <c r="B70" s="470"/>
      <c r="C70" s="470"/>
      <c r="D70" s="470"/>
      <c r="E70" s="470"/>
      <c r="F70" s="470"/>
      <c r="G70" s="470"/>
      <c r="H70" s="470"/>
      <c r="I70" s="1306"/>
      <c r="J70" s="471"/>
    </row>
    <row r="71" spans="1:10" s="68" customFormat="1" ht="18" customHeight="1" x14ac:dyDescent="0.6">
      <c r="A71" s="489" t="s">
        <v>726</v>
      </c>
      <c r="B71" s="492"/>
      <c r="C71" s="492"/>
      <c r="D71" s="492"/>
      <c r="E71" s="492"/>
      <c r="F71" s="492"/>
      <c r="G71" s="492"/>
      <c r="H71" s="492"/>
      <c r="I71" s="1307"/>
      <c r="J71" s="471"/>
    </row>
    <row r="72" spans="1:10" s="68" customFormat="1" ht="18" customHeight="1" x14ac:dyDescent="0.6">
      <c r="A72" s="470" t="s">
        <v>727</v>
      </c>
      <c r="B72" s="492"/>
      <c r="C72" s="492"/>
      <c r="D72" s="492"/>
      <c r="E72" s="492"/>
      <c r="F72" s="492"/>
      <c r="G72" s="492"/>
      <c r="H72" s="492"/>
      <c r="I72" s="1307"/>
      <c r="J72" s="471"/>
    </row>
    <row r="73" spans="1:10" s="68" customFormat="1" ht="18" customHeight="1" x14ac:dyDescent="0.6">
      <c r="A73" s="489" t="s">
        <v>728</v>
      </c>
      <c r="B73" s="492"/>
      <c r="C73" s="492"/>
      <c r="D73" s="492"/>
      <c r="E73" s="492"/>
      <c r="F73" s="492"/>
      <c r="G73" s="492"/>
      <c r="H73" s="492"/>
      <c r="I73" s="1307"/>
      <c r="J73" s="471"/>
    </row>
    <row r="74" spans="1:10" s="68" customFormat="1" ht="18" customHeight="1" x14ac:dyDescent="0.6">
      <c r="A74" s="470" t="s">
        <v>729</v>
      </c>
      <c r="B74" s="470"/>
      <c r="C74" s="470"/>
      <c r="D74" s="470"/>
      <c r="E74" s="470"/>
      <c r="F74" s="470"/>
      <c r="G74" s="470"/>
      <c r="H74" s="470"/>
      <c r="I74" s="1306"/>
      <c r="J74" s="471"/>
    </row>
    <row r="75" spans="1:10" s="68" customFormat="1" ht="18" customHeight="1" x14ac:dyDescent="0.6">
      <c r="A75" s="489" t="s">
        <v>730</v>
      </c>
      <c r="B75" s="470"/>
      <c r="C75" s="470"/>
      <c r="D75" s="470"/>
      <c r="E75" s="470"/>
      <c r="F75" s="470"/>
      <c r="G75" s="470"/>
      <c r="H75" s="470"/>
      <c r="I75" s="1306"/>
      <c r="J75" s="470"/>
    </row>
    <row r="76" spans="1:10" s="68" customFormat="1" ht="18" customHeight="1" x14ac:dyDescent="0.6">
      <c r="A76" s="470" t="s">
        <v>731</v>
      </c>
      <c r="B76" s="470"/>
      <c r="C76" s="470"/>
      <c r="D76" s="470"/>
      <c r="E76" s="470"/>
      <c r="F76" s="470"/>
      <c r="G76" s="470"/>
      <c r="H76" s="470"/>
      <c r="I76" s="1306"/>
      <c r="J76" s="471"/>
    </row>
    <row r="77" spans="1:10" s="68" customFormat="1" ht="18" customHeight="1" x14ac:dyDescent="0.6">
      <c r="A77" s="489" t="s">
        <v>732</v>
      </c>
      <c r="B77" s="470"/>
      <c r="C77" s="470"/>
      <c r="D77" s="470"/>
      <c r="E77" s="470"/>
      <c r="F77" s="470"/>
      <c r="G77" s="470"/>
      <c r="H77" s="470"/>
      <c r="I77" s="1306"/>
      <c r="J77" s="471"/>
    </row>
    <row r="78" spans="1:10" s="68" customFormat="1" ht="18" customHeight="1" x14ac:dyDescent="0.6">
      <c r="A78" s="470" t="s">
        <v>733</v>
      </c>
      <c r="B78" s="470"/>
      <c r="C78" s="470"/>
      <c r="D78" s="470"/>
      <c r="E78" s="470"/>
      <c r="F78" s="470"/>
      <c r="G78" s="470"/>
      <c r="H78" s="470"/>
      <c r="I78" s="1306"/>
      <c r="J78" s="471"/>
    </row>
    <row r="79" spans="1:10" s="68" customFormat="1" ht="18" customHeight="1" x14ac:dyDescent="0.6">
      <c r="A79" s="489" t="s">
        <v>734</v>
      </c>
      <c r="B79" s="470"/>
      <c r="C79" s="470"/>
      <c r="D79" s="470"/>
      <c r="E79" s="470"/>
      <c r="F79" s="470"/>
      <c r="G79" s="470"/>
      <c r="H79" s="470"/>
      <c r="I79" s="1306"/>
      <c r="J79" s="471"/>
    </row>
    <row r="80" spans="1:10" s="68" customFormat="1" ht="18" customHeight="1" x14ac:dyDescent="0.6">
      <c r="A80" s="472" t="s">
        <v>735</v>
      </c>
      <c r="B80" s="470"/>
      <c r="C80" s="470"/>
      <c r="D80" s="470"/>
      <c r="E80" s="470"/>
      <c r="F80" s="470"/>
      <c r="G80" s="470"/>
      <c r="H80" s="470"/>
      <c r="I80" s="1306"/>
      <c r="J80" s="471"/>
    </row>
    <row r="81" spans="1:10" s="68" customFormat="1" ht="18" customHeight="1" x14ac:dyDescent="0.6">
      <c r="A81" s="489" t="s">
        <v>736</v>
      </c>
      <c r="B81" s="470"/>
      <c r="C81" s="470"/>
      <c r="D81" s="470"/>
      <c r="E81" s="470"/>
      <c r="F81" s="470"/>
      <c r="G81" s="470"/>
      <c r="H81" s="470"/>
      <c r="I81" s="1306"/>
      <c r="J81" s="471"/>
    </row>
    <row r="82" spans="1:10" s="68" customFormat="1" ht="18" customHeight="1" x14ac:dyDescent="0.6">
      <c r="A82" s="470" t="s">
        <v>737</v>
      </c>
      <c r="B82" s="470"/>
      <c r="C82" s="470"/>
      <c r="D82" s="470"/>
      <c r="E82" s="470"/>
      <c r="F82" s="470"/>
      <c r="G82" s="470"/>
      <c r="H82" s="470"/>
      <c r="I82" s="1306"/>
      <c r="J82" s="471"/>
    </row>
    <row r="83" spans="1:10" s="68" customFormat="1" ht="18" customHeight="1" x14ac:dyDescent="0.6">
      <c r="A83" s="489" t="s">
        <v>738</v>
      </c>
      <c r="B83" s="470"/>
      <c r="C83" s="470"/>
      <c r="D83" s="470"/>
      <c r="E83" s="470"/>
      <c r="F83" s="470"/>
      <c r="G83" s="470"/>
      <c r="H83" s="470"/>
      <c r="I83" s="1306"/>
      <c r="J83" s="471"/>
    </row>
    <row r="84" spans="1:10" s="68" customFormat="1" ht="18" customHeight="1" x14ac:dyDescent="0.6">
      <c r="A84" s="266" t="s">
        <v>739</v>
      </c>
      <c r="B84" s="470"/>
      <c r="C84" s="470"/>
      <c r="D84" s="470"/>
      <c r="E84" s="470"/>
      <c r="F84" s="470"/>
      <c r="G84" s="470"/>
      <c r="H84" s="470"/>
      <c r="I84" s="1306"/>
      <c r="J84" s="471"/>
    </row>
    <row r="85" spans="1:10" s="68" customFormat="1" ht="18" customHeight="1" x14ac:dyDescent="0.6">
      <c r="A85" s="489" t="s">
        <v>740</v>
      </c>
      <c r="B85" s="470"/>
      <c r="C85" s="470"/>
      <c r="D85" s="470"/>
      <c r="E85" s="470"/>
      <c r="F85" s="470"/>
      <c r="G85" s="470"/>
      <c r="H85" s="470"/>
      <c r="I85" s="1306"/>
      <c r="J85" s="471"/>
    </row>
    <row r="86" spans="1:10" s="68" customFormat="1" ht="18" customHeight="1" x14ac:dyDescent="0.6">
      <c r="A86" s="470" t="s">
        <v>741</v>
      </c>
      <c r="B86" s="470"/>
      <c r="C86" s="470"/>
      <c r="D86" s="470"/>
      <c r="E86" s="470"/>
      <c r="F86" s="470"/>
      <c r="G86" s="470"/>
      <c r="H86" s="470"/>
      <c r="I86" s="1306"/>
      <c r="J86" s="471"/>
    </row>
    <row r="87" spans="1:10" s="68" customFormat="1" ht="18" customHeight="1" x14ac:dyDescent="0.6">
      <c r="A87" s="489" t="s">
        <v>742</v>
      </c>
      <c r="B87" s="470"/>
      <c r="C87" s="470"/>
      <c r="D87" s="470"/>
      <c r="E87" s="470"/>
      <c r="F87" s="470"/>
      <c r="G87" s="470"/>
      <c r="H87" s="470"/>
      <c r="I87" s="1306"/>
      <c r="J87" s="471"/>
    </row>
    <row r="88" spans="1:10" s="68" customFormat="1" ht="18" customHeight="1" x14ac:dyDescent="0.6">
      <c r="A88" s="489" t="s">
        <v>743</v>
      </c>
      <c r="B88" s="470"/>
      <c r="C88" s="470"/>
      <c r="D88" s="470"/>
      <c r="E88" s="470"/>
      <c r="F88" s="470"/>
      <c r="G88" s="470"/>
      <c r="H88" s="470"/>
      <c r="I88" s="1306"/>
      <c r="J88" s="471"/>
    </row>
    <row r="89" spans="1:10" s="68" customFormat="1" ht="18" customHeight="1" x14ac:dyDescent="0.6">
      <c r="A89" s="489" t="s">
        <v>744</v>
      </c>
      <c r="B89" s="470"/>
      <c r="C89" s="470"/>
      <c r="D89" s="470"/>
      <c r="E89" s="470"/>
      <c r="F89" s="470"/>
      <c r="G89" s="470"/>
      <c r="H89" s="470"/>
      <c r="I89" s="1306"/>
      <c r="J89" s="471"/>
    </row>
    <row r="90" spans="1:10" s="68" customFormat="1" ht="18" customHeight="1" x14ac:dyDescent="0.6">
      <c r="A90" s="489" t="s">
        <v>745</v>
      </c>
      <c r="B90" s="470"/>
      <c r="C90" s="470"/>
      <c r="D90" s="470"/>
      <c r="E90" s="470"/>
      <c r="F90" s="470"/>
      <c r="G90" s="470"/>
      <c r="H90" s="470"/>
      <c r="I90" s="1306"/>
      <c r="J90" s="471"/>
    </row>
    <row r="91" spans="1:10" s="68" customFormat="1" ht="18" customHeight="1" x14ac:dyDescent="0.6">
      <c r="A91" s="489" t="s">
        <v>746</v>
      </c>
      <c r="B91" s="470"/>
      <c r="C91" s="470"/>
      <c r="D91" s="470"/>
      <c r="E91" s="470"/>
      <c r="F91" s="470"/>
      <c r="G91" s="470"/>
      <c r="H91" s="470"/>
      <c r="I91" s="1306"/>
      <c r="J91" s="471"/>
    </row>
    <row r="92" spans="1:10" ht="18" customHeight="1" x14ac:dyDescent="0.6">
      <c r="A92" s="444" t="s">
        <v>747</v>
      </c>
      <c r="B92" s="469"/>
      <c r="C92" s="469"/>
      <c r="D92" s="469"/>
      <c r="E92" s="469"/>
      <c r="F92" s="469"/>
      <c r="G92" s="469"/>
      <c r="H92" s="469"/>
      <c r="I92" s="1305"/>
      <c r="J92" s="471"/>
    </row>
    <row r="93" spans="1:10" ht="18" customHeight="1" x14ac:dyDescent="0.6">
      <c r="A93" s="489" t="s">
        <v>748</v>
      </c>
      <c r="B93" s="469"/>
      <c r="C93" s="469"/>
      <c r="D93" s="469"/>
      <c r="E93" s="469"/>
      <c r="F93" s="469"/>
      <c r="G93" s="469"/>
      <c r="H93" s="469"/>
      <c r="I93" s="1305"/>
      <c r="J93" s="471"/>
    </row>
    <row r="94" spans="1:10" x14ac:dyDescent="0.6">
      <c r="A94" s="989" t="s">
        <v>749</v>
      </c>
    </row>
  </sheetData>
  <mergeCells count="4">
    <mergeCell ref="A1:J1"/>
    <mergeCell ref="A2:J2"/>
    <mergeCell ref="A45:J45"/>
    <mergeCell ref="A46:J46"/>
  </mergeCells>
  <phoneticPr fontId="0" type="noConversion"/>
  <pageMargins left="0.98425196850393704" right="0.39370078740157483" top="0.23622047244094491" bottom="0" header="0" footer="0"/>
  <pageSetup paperSize="9" scale="58" orientation="landscape" r:id="rId1"/>
  <headerFooter alignWithMargins="0"/>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15409-A267-4305-85E0-B878C45AAFD5}">
  <sheetPr codeName="Sheet12"/>
  <dimension ref="A1:M70"/>
  <sheetViews>
    <sheetView showGridLines="0" zoomScale="70" zoomScaleNormal="70" workbookViewId="0">
      <selection activeCell="K44" sqref="K44"/>
    </sheetView>
  </sheetViews>
  <sheetFormatPr defaultColWidth="9.375" defaultRowHeight="23.4" x14ac:dyDescent="0.6"/>
  <cols>
    <col min="1" max="2" width="3.5" style="176" customWidth="1"/>
    <col min="3" max="3" width="18" style="176" customWidth="1"/>
    <col min="4" max="10" width="14.625" style="176" customWidth="1"/>
    <col min="11" max="11" width="15.875" style="176" customWidth="1"/>
    <col min="12" max="12" width="20.625" style="176" customWidth="1"/>
    <col min="13" max="13" width="47.125" style="176" customWidth="1"/>
    <col min="14" max="16384" width="9.375" style="176"/>
  </cols>
  <sheetData>
    <row r="1" spans="1:13" ht="15" customHeight="1" x14ac:dyDescent="0.6">
      <c r="A1" s="174"/>
      <c r="B1" s="174"/>
      <c r="C1" s="174"/>
      <c r="D1" s="175"/>
      <c r="E1" s="175"/>
      <c r="F1" s="175"/>
      <c r="G1" s="175"/>
      <c r="H1" s="175"/>
      <c r="I1" s="175"/>
      <c r="J1" s="175"/>
      <c r="K1" s="175"/>
      <c r="L1" s="175"/>
      <c r="M1" s="175">
        <v>20</v>
      </c>
    </row>
    <row r="2" spans="1:13" s="1339" customFormat="1" ht="21" customHeight="1" x14ac:dyDescent="0.6">
      <c r="A2" s="1628" t="s">
        <v>750</v>
      </c>
      <c r="B2" s="1628"/>
      <c r="C2" s="1628"/>
      <c r="D2" s="1628"/>
      <c r="E2" s="1628"/>
      <c r="F2" s="1628"/>
      <c r="G2" s="1628"/>
      <c r="H2" s="1628"/>
      <c r="I2" s="1628"/>
      <c r="J2" s="1628"/>
      <c r="K2" s="1628"/>
      <c r="L2" s="1628"/>
      <c r="M2" s="1628"/>
    </row>
    <row r="3" spans="1:13" s="1339" customFormat="1" ht="21" customHeight="1" x14ac:dyDescent="0.6">
      <c r="A3" s="1629" t="s">
        <v>751</v>
      </c>
      <c r="B3" s="1629"/>
      <c r="C3" s="1629"/>
      <c r="D3" s="1629"/>
      <c r="E3" s="1629"/>
      <c r="F3" s="1629"/>
      <c r="G3" s="1629"/>
      <c r="H3" s="1629"/>
      <c r="I3" s="1629"/>
      <c r="J3" s="1629"/>
      <c r="K3" s="1629"/>
      <c r="L3" s="1629"/>
      <c r="M3" s="1629"/>
    </row>
    <row r="4" spans="1:13" s="1339" customFormat="1" ht="21" customHeight="1" x14ac:dyDescent="0.6">
      <c r="A4" s="1340" t="s">
        <v>752</v>
      </c>
      <c r="B4" s="1340"/>
      <c r="C4" s="1340"/>
      <c r="D4" s="481"/>
      <c r="E4" s="481"/>
      <c r="F4" s="481"/>
      <c r="G4" s="482"/>
      <c r="H4" s="481"/>
      <c r="I4" s="481"/>
      <c r="J4" s="481"/>
      <c r="K4" s="482"/>
      <c r="L4" s="481"/>
      <c r="M4" s="483" t="s">
        <v>753</v>
      </c>
    </row>
    <row r="5" spans="1:13" s="1339" customFormat="1" ht="26.1" customHeight="1" x14ac:dyDescent="0.6">
      <c r="A5" s="649"/>
      <c r="B5" s="649"/>
      <c r="C5" s="650"/>
      <c r="D5" s="651"/>
      <c r="E5" s="652"/>
      <c r="F5" s="652"/>
      <c r="G5" s="652">
        <v>2567</v>
      </c>
      <c r="H5" s="652"/>
      <c r="I5" s="652"/>
      <c r="J5" s="652"/>
      <c r="K5" s="652"/>
      <c r="L5" s="1341" t="s">
        <v>472</v>
      </c>
      <c r="M5" s="650"/>
    </row>
    <row r="6" spans="1:13" s="1339" customFormat="1" ht="21" customHeight="1" x14ac:dyDescent="0.6">
      <c r="A6" s="653"/>
      <c r="B6" s="653"/>
      <c r="C6" s="654"/>
      <c r="D6" s="655" t="s">
        <v>754</v>
      </c>
      <c r="E6" s="655" t="s">
        <v>755</v>
      </c>
      <c r="F6" s="655" t="s">
        <v>756</v>
      </c>
      <c r="G6" s="652">
        <v>2024</v>
      </c>
      <c r="H6" s="652"/>
      <c r="I6" s="652"/>
      <c r="J6" s="652"/>
      <c r="K6" s="652"/>
      <c r="L6" s="1308" t="str">
        <f>"ม.ค.-"&amp;K7</f>
        <v>ม.ค.-ก.ย.</v>
      </c>
      <c r="M6" s="657"/>
    </row>
    <row r="7" spans="1:13" s="1339" customFormat="1" ht="21" customHeight="1" x14ac:dyDescent="0.6">
      <c r="A7" s="653"/>
      <c r="B7" s="653"/>
      <c r="C7" s="654"/>
      <c r="D7" s="656" t="s">
        <v>757</v>
      </c>
      <c r="E7" s="656" t="s">
        <v>758</v>
      </c>
      <c r="F7" s="656" t="s">
        <v>759</v>
      </c>
      <c r="G7" s="658" t="s">
        <v>177</v>
      </c>
      <c r="H7" s="658" t="s">
        <v>178</v>
      </c>
      <c r="I7" s="658" t="s">
        <v>179</v>
      </c>
      <c r="J7" s="658" t="s">
        <v>180</v>
      </c>
      <c r="K7" s="658" t="s">
        <v>181</v>
      </c>
      <c r="L7" s="1309" t="s">
        <v>342</v>
      </c>
      <c r="M7" s="659"/>
    </row>
    <row r="8" spans="1:13" s="1339" customFormat="1" ht="21" customHeight="1" x14ac:dyDescent="0.6">
      <c r="A8" s="660"/>
      <c r="B8" s="660"/>
      <c r="C8" s="661"/>
      <c r="D8" s="679"/>
      <c r="E8" s="679"/>
      <c r="F8" s="679"/>
      <c r="G8" s="865" t="s">
        <v>183</v>
      </c>
      <c r="H8" s="865" t="s">
        <v>184</v>
      </c>
      <c r="I8" s="865" t="s">
        <v>185</v>
      </c>
      <c r="J8" s="865" t="s">
        <v>186</v>
      </c>
      <c r="K8" s="865" t="s">
        <v>187</v>
      </c>
      <c r="L8" s="661" t="str">
        <f>"from Jan-"&amp;K8</f>
        <v>from Jan-Sep</v>
      </c>
      <c r="M8" s="662"/>
    </row>
    <row r="9" spans="1:13" s="1339" customFormat="1" ht="16.5" customHeight="1" x14ac:dyDescent="0.6">
      <c r="A9" s="490"/>
      <c r="B9" s="490"/>
      <c r="C9" s="490"/>
      <c r="D9" s="690"/>
      <c r="E9" s="690"/>
      <c r="F9" s="690"/>
      <c r="G9" s="690"/>
      <c r="H9" s="690"/>
      <c r="I9" s="690"/>
      <c r="J9" s="690"/>
      <c r="K9" s="690"/>
      <c r="L9" s="690"/>
      <c r="M9" s="1342"/>
    </row>
    <row r="10" spans="1:13" s="1343" customFormat="1" ht="24" customHeight="1" x14ac:dyDescent="0.6">
      <c r="A10" s="663" t="s">
        <v>760</v>
      </c>
      <c r="B10" s="663"/>
      <c r="C10" s="663"/>
      <c r="D10" s="664">
        <v>31944.662044155477</v>
      </c>
      <c r="E10" s="664">
        <v>13543.168237055832</v>
      </c>
      <c r="F10" s="664">
        <v>19378.861451944875</v>
      </c>
      <c r="G10" s="664">
        <v>2824.7585360726548</v>
      </c>
      <c r="H10" s="1554">
        <v>2449.269313943611</v>
      </c>
      <c r="I10" s="1554">
        <v>860.78483359876634</v>
      </c>
      <c r="J10" s="1554">
        <v>2442.4337149518014</v>
      </c>
      <c r="K10" s="1554">
        <v>2469.5261722621153</v>
      </c>
      <c r="L10" s="1554">
        <v>12921.722286243988</v>
      </c>
      <c r="M10" s="665" t="s">
        <v>761</v>
      </c>
    </row>
    <row r="11" spans="1:13" s="1343" customFormat="1" ht="24" customHeight="1" x14ac:dyDescent="0.6">
      <c r="A11" s="284"/>
      <c r="B11" s="284" t="s">
        <v>762</v>
      </c>
      <c r="C11" s="284"/>
      <c r="D11" s="484">
        <v>270564.32409680117</v>
      </c>
      <c r="E11" s="484">
        <v>285162.03250740469</v>
      </c>
      <c r="F11" s="484">
        <v>280745.60480464296</v>
      </c>
      <c r="G11" s="1344">
        <v>25929.815880259488</v>
      </c>
      <c r="H11" s="1560">
        <v>24641.981782913695</v>
      </c>
      <c r="I11" s="1560">
        <v>25561.692615246244</v>
      </c>
      <c r="J11" s="1560">
        <v>25999.047750996968</v>
      </c>
      <c r="K11" s="1560">
        <v>25660.349728091714</v>
      </c>
      <c r="L11" s="1560">
        <v>220128.95362293627</v>
      </c>
      <c r="M11" s="284" t="s">
        <v>763</v>
      </c>
    </row>
    <row r="12" spans="1:13" s="1339" customFormat="1" ht="24" customHeight="1" x14ac:dyDescent="0.6">
      <c r="A12" s="666" t="s">
        <v>764</v>
      </c>
      <c r="B12" s="666" t="s">
        <v>764</v>
      </c>
      <c r="C12" s="666" t="s">
        <v>764</v>
      </c>
      <c r="D12" s="667">
        <v>19.199778200000001</v>
      </c>
      <c r="E12" s="667">
        <v>5.3952819999999999</v>
      </c>
      <c r="F12" s="667">
        <v>-1.5487432000000001</v>
      </c>
      <c r="G12" s="1345">
        <v>7.5383728999999997</v>
      </c>
      <c r="H12" s="1559">
        <v>0.32020959999999998</v>
      </c>
      <c r="I12" s="1559">
        <v>15.2715675</v>
      </c>
      <c r="J12" s="1559">
        <v>11.368464299999999</v>
      </c>
      <c r="K12" s="1559">
        <v>1.057218</v>
      </c>
      <c r="L12" s="1559">
        <v>4.1158219000000003</v>
      </c>
      <c r="M12" s="666"/>
    </row>
    <row r="13" spans="1:13" s="1339" customFormat="1" ht="24" customHeight="1" x14ac:dyDescent="0.6">
      <c r="A13" s="286"/>
      <c r="B13" s="286"/>
      <c r="C13" s="286" t="s">
        <v>765</v>
      </c>
      <c r="D13" s="486">
        <v>243669.76755348526</v>
      </c>
      <c r="E13" s="486">
        <v>255407.91373308754</v>
      </c>
      <c r="F13" s="486">
        <v>253210.12091168933</v>
      </c>
      <c r="G13" s="1346">
        <v>22546.342151825851</v>
      </c>
      <c r="H13" s="1558">
        <v>21871.364753384307</v>
      </c>
      <c r="I13" s="1558">
        <v>22346.679375769683</v>
      </c>
      <c r="J13" s="1558">
        <v>23283.877340930721</v>
      </c>
      <c r="K13" s="1558">
        <v>23024.079326134546</v>
      </c>
      <c r="L13" s="1558">
        <v>196509.42553113212</v>
      </c>
      <c r="M13" s="286" t="s">
        <v>766</v>
      </c>
    </row>
    <row r="14" spans="1:13" s="1339" customFormat="1" ht="24" customHeight="1" x14ac:dyDescent="0.6">
      <c r="A14" s="666" t="s">
        <v>767</v>
      </c>
      <c r="B14" s="666" t="s">
        <v>767</v>
      </c>
      <c r="C14" s="666" t="s">
        <v>767</v>
      </c>
      <c r="D14" s="667">
        <v>23.461159723884389</v>
      </c>
      <c r="E14" s="667">
        <v>4.8172353498986098</v>
      </c>
      <c r="F14" s="667">
        <v>-0.86050302407425927</v>
      </c>
      <c r="G14" s="1345">
        <v>2.2548537368018886</v>
      </c>
      <c r="H14" s="1559">
        <v>-1.449598117796951</v>
      </c>
      <c r="I14" s="1559">
        <v>11.442381881116184</v>
      </c>
      <c r="J14" s="1559">
        <v>5.2713094212570697</v>
      </c>
      <c r="K14" s="1559">
        <v>1.5498458770872836</v>
      </c>
      <c r="L14" s="1559">
        <v>3.3256859601001687</v>
      </c>
      <c r="M14" s="666"/>
    </row>
    <row r="15" spans="1:13" s="1339" customFormat="1" ht="24" customHeight="1" x14ac:dyDescent="0.6">
      <c r="A15" s="287"/>
      <c r="B15" s="287"/>
      <c r="C15" s="287" t="s">
        <v>768</v>
      </c>
      <c r="D15" s="486">
        <v>19552.627841381152</v>
      </c>
      <c r="E15" s="486">
        <v>19741.646671319879</v>
      </c>
      <c r="F15" s="486">
        <v>20508.526411515239</v>
      </c>
      <c r="G15" s="1346">
        <v>2609.4956204126606</v>
      </c>
      <c r="H15" s="1558">
        <v>2014.8419049761665</v>
      </c>
      <c r="I15" s="1558">
        <v>1711.7679172092639</v>
      </c>
      <c r="J15" s="1558">
        <v>2014.893476656656</v>
      </c>
      <c r="K15" s="1558">
        <v>1810.3720791821297</v>
      </c>
      <c r="L15" s="1558">
        <v>17205.398279604673</v>
      </c>
      <c r="M15" s="287" t="s">
        <v>769</v>
      </c>
    </row>
    <row r="16" spans="1:13" s="1339" customFormat="1" ht="24" customHeight="1" x14ac:dyDescent="0.6">
      <c r="A16" s="666" t="s">
        <v>767</v>
      </c>
      <c r="B16" s="666" t="s">
        <v>767</v>
      </c>
      <c r="C16" s="666" t="s">
        <v>767</v>
      </c>
      <c r="D16" s="667">
        <v>28.099064406186642</v>
      </c>
      <c r="E16" s="667">
        <v>0.96671829215040517</v>
      </c>
      <c r="F16" s="667">
        <v>3.8845783888406022</v>
      </c>
      <c r="G16" s="1345">
        <v>45.940416039304296</v>
      </c>
      <c r="H16" s="1559">
        <v>-2.5674601155551215</v>
      </c>
      <c r="I16" s="1559">
        <v>2.6138218904200547</v>
      </c>
      <c r="J16" s="1559">
        <v>20.916898014053849</v>
      </c>
      <c r="K16" s="1559">
        <v>1.8004565382031503</v>
      </c>
      <c r="L16" s="1559">
        <v>7.3371277754581534</v>
      </c>
      <c r="M16" s="666"/>
    </row>
    <row r="17" spans="1:13" s="1339" customFormat="1" ht="24" customHeight="1" x14ac:dyDescent="0.6">
      <c r="A17" s="286"/>
      <c r="B17" s="286"/>
      <c r="C17" s="286" t="s">
        <v>770</v>
      </c>
      <c r="D17" s="486">
        <v>1723.7781984773605</v>
      </c>
      <c r="E17" s="486">
        <v>1687.5550116785744</v>
      </c>
      <c r="F17" s="486">
        <v>1545.0043704087479</v>
      </c>
      <c r="G17" s="1346">
        <v>127.2488765072646</v>
      </c>
      <c r="H17" s="1558">
        <v>114.4398661244786</v>
      </c>
      <c r="I17" s="1558">
        <v>113.10652183805891</v>
      </c>
      <c r="J17" s="1558">
        <v>136.22921627806198</v>
      </c>
      <c r="K17" s="1558">
        <v>134.3182739724927</v>
      </c>
      <c r="L17" s="1558">
        <v>1148.585572140986</v>
      </c>
      <c r="M17" s="287" t="s">
        <v>771</v>
      </c>
    </row>
    <row r="18" spans="1:13" s="1339" customFormat="1" ht="24" customHeight="1" x14ac:dyDescent="0.6">
      <c r="A18" s="666" t="s">
        <v>772</v>
      </c>
      <c r="B18" s="666" t="s">
        <v>772</v>
      </c>
      <c r="C18" s="666" t="s">
        <v>772</v>
      </c>
      <c r="D18" s="667">
        <v>8.8440182449892308</v>
      </c>
      <c r="E18" s="667">
        <v>-2.1013832771978818</v>
      </c>
      <c r="F18" s="667">
        <v>-8.4471700349510019</v>
      </c>
      <c r="G18" s="1345">
        <v>-16.487295846010529</v>
      </c>
      <c r="H18" s="1559">
        <v>-19.519596152302494</v>
      </c>
      <c r="I18" s="1559">
        <v>-6.3224774790226128</v>
      </c>
      <c r="J18" s="1559">
        <v>5.0838566686192221</v>
      </c>
      <c r="K18" s="1559">
        <v>0.97362046073685637</v>
      </c>
      <c r="L18" s="1559">
        <v>-0.23872142181428271</v>
      </c>
      <c r="M18" s="666"/>
    </row>
    <row r="19" spans="1:13" s="1339" customFormat="1" ht="24" customHeight="1" x14ac:dyDescent="0.6">
      <c r="A19" s="287" t="s">
        <v>773</v>
      </c>
      <c r="B19" s="285" t="s">
        <v>772</v>
      </c>
      <c r="C19" s="286" t="s">
        <v>774</v>
      </c>
      <c r="D19" s="486">
        <v>7059.9109439535969</v>
      </c>
      <c r="E19" s="486">
        <v>10587.794020027733</v>
      </c>
      <c r="F19" s="486">
        <v>9810.6398279600653</v>
      </c>
      <c r="G19" s="1346">
        <v>936.39766683776065</v>
      </c>
      <c r="H19" s="1558">
        <v>795.94083711071789</v>
      </c>
      <c r="I19" s="1558">
        <v>1549.0508891471939</v>
      </c>
      <c r="J19" s="1558">
        <v>747.24665629987385</v>
      </c>
      <c r="K19" s="1558">
        <v>1014.4134235021636</v>
      </c>
      <c r="L19" s="1558">
        <v>735.22153928318221</v>
      </c>
      <c r="M19" s="286" t="s">
        <v>775</v>
      </c>
    </row>
    <row r="20" spans="1:13" s="1339" customFormat="1" ht="24" customHeight="1" x14ac:dyDescent="0.6">
      <c r="A20" s="666" t="s">
        <v>772</v>
      </c>
      <c r="B20" s="668"/>
      <c r="C20" s="666" t="s">
        <v>772</v>
      </c>
      <c r="D20" s="667">
        <v>-59.475157999581164</v>
      </c>
      <c r="E20" s="667">
        <v>49.970645580105561</v>
      </c>
      <c r="F20" s="667">
        <v>-7.34009549673533</v>
      </c>
      <c r="G20" s="1345">
        <v>0</v>
      </c>
      <c r="H20" s="1559">
        <v>0</v>
      </c>
      <c r="I20" s="1559">
        <v>0</v>
      </c>
      <c r="J20" s="1559">
        <v>0</v>
      </c>
      <c r="K20" s="1559">
        <v>0</v>
      </c>
      <c r="L20" s="1559">
        <v>51.944234979011696</v>
      </c>
      <c r="M20" s="666"/>
    </row>
    <row r="21" spans="1:13" s="1343" customFormat="1" ht="24" customHeight="1" x14ac:dyDescent="0.6">
      <c r="A21" s="288"/>
      <c r="B21" s="284" t="s">
        <v>776</v>
      </c>
      <c r="C21" s="284"/>
      <c r="D21" s="484">
        <v>238619.6620526457</v>
      </c>
      <c r="E21" s="484">
        <v>271618.86427034886</v>
      </c>
      <c r="F21" s="484">
        <v>261366.74335269805</v>
      </c>
      <c r="G21" s="484">
        <v>23105.057344186833</v>
      </c>
      <c r="H21" s="1557">
        <v>22192.712468970087</v>
      </c>
      <c r="I21" s="1557">
        <v>24700.907781647475</v>
      </c>
      <c r="J21" s="1557">
        <v>23556.614036045165</v>
      </c>
      <c r="K21" s="1557">
        <v>23190.823555829596</v>
      </c>
      <c r="L21" s="1557">
        <v>207207.23133669232</v>
      </c>
      <c r="M21" s="288" t="s">
        <v>777</v>
      </c>
    </row>
    <row r="22" spans="1:13" s="1339" customFormat="1" ht="24" customHeight="1" x14ac:dyDescent="0.6">
      <c r="A22" s="666" t="s">
        <v>764</v>
      </c>
      <c r="B22" s="668"/>
      <c r="C22" s="666" t="s">
        <v>764</v>
      </c>
      <c r="D22" s="667">
        <v>27.8897528</v>
      </c>
      <c r="E22" s="667">
        <v>13.829205</v>
      </c>
      <c r="F22" s="667">
        <v>-3.774451</v>
      </c>
      <c r="G22" s="1203">
        <v>-2.2325685000000002</v>
      </c>
      <c r="H22" s="1556">
        <v>-6.7097100000000007E-2</v>
      </c>
      <c r="I22" s="1556">
        <v>15.809209600000001</v>
      </c>
      <c r="J22" s="1556">
        <v>8.5428113999999997</v>
      </c>
      <c r="K22" s="1556">
        <v>9.5249044000000005</v>
      </c>
      <c r="L22" s="1556">
        <v>5.2090835000000002</v>
      </c>
      <c r="M22" s="666"/>
    </row>
    <row r="23" spans="1:13" s="1339" customFormat="1" ht="24" customHeight="1" x14ac:dyDescent="0.6">
      <c r="A23" s="286" t="s">
        <v>778</v>
      </c>
      <c r="B23" s="285" t="s">
        <v>767</v>
      </c>
      <c r="C23" s="286" t="s">
        <v>779</v>
      </c>
      <c r="D23" s="486">
        <v>37213.713996548737</v>
      </c>
      <c r="E23" s="486">
        <v>57848.194365064744</v>
      </c>
      <c r="F23" s="486">
        <v>50454.399475510145</v>
      </c>
      <c r="G23" s="486">
        <v>4357.1299551092579</v>
      </c>
      <c r="H23" s="1555">
        <v>4344.5939417092432</v>
      </c>
      <c r="I23" s="1555">
        <v>4712.6648248088704</v>
      </c>
      <c r="J23" s="1555">
        <v>3838.3438647806038</v>
      </c>
      <c r="K23" s="1555">
        <v>3938.4697017097133</v>
      </c>
      <c r="L23" s="1555">
        <v>37533.381577591143</v>
      </c>
      <c r="M23" s="287" t="s">
        <v>780</v>
      </c>
    </row>
    <row r="24" spans="1:13" s="1339" customFormat="1" ht="24" customHeight="1" x14ac:dyDescent="0.6">
      <c r="A24" s="666" t="s">
        <v>767</v>
      </c>
      <c r="B24" s="668"/>
      <c r="C24" s="666" t="s">
        <v>767</v>
      </c>
      <c r="D24" s="667">
        <v>46.889551797564629</v>
      </c>
      <c r="E24" s="667">
        <v>55.448591802553452</v>
      </c>
      <c r="F24" s="667">
        <v>-12.781375409739326</v>
      </c>
      <c r="G24" s="1203">
        <v>1.7305070045145334</v>
      </c>
      <c r="H24" s="1556">
        <v>-4.1935741772841357</v>
      </c>
      <c r="I24" s="1556">
        <v>23.114303604908145</v>
      </c>
      <c r="J24" s="1556">
        <v>12.485966276741827</v>
      </c>
      <c r="K24" s="1556">
        <v>-12.383071158133719</v>
      </c>
      <c r="L24" s="1556">
        <v>-1.9020228459948545</v>
      </c>
      <c r="M24" s="666"/>
    </row>
    <row r="25" spans="1:13" s="1339" customFormat="1" ht="24" customHeight="1" x14ac:dyDescent="0.6">
      <c r="A25" s="286" t="s">
        <v>781</v>
      </c>
      <c r="B25" s="285" t="s">
        <v>782</v>
      </c>
      <c r="C25" s="286" t="s">
        <v>783</v>
      </c>
      <c r="D25" s="486">
        <v>230129.02003578737</v>
      </c>
      <c r="E25" s="486">
        <v>243181.63962217246</v>
      </c>
      <c r="F25" s="486">
        <v>238055.00170830879</v>
      </c>
      <c r="G25" s="486">
        <v>21206.204692460902</v>
      </c>
      <c r="H25" s="1555">
        <v>20233.945685104074</v>
      </c>
      <c r="I25" s="1555">
        <v>22381.174466593609</v>
      </c>
      <c r="J25" s="1555">
        <v>22079.034217271892</v>
      </c>
      <c r="K25" s="1555">
        <v>21650.5168545015</v>
      </c>
      <c r="L25" s="1555">
        <v>191599.44030273799</v>
      </c>
      <c r="M25" s="286" t="s">
        <v>784</v>
      </c>
    </row>
    <row r="26" spans="1:13" s="1339" customFormat="1" ht="24" customHeight="1" x14ac:dyDescent="0.6">
      <c r="A26" s="666" t="s">
        <v>782</v>
      </c>
      <c r="B26" s="669" t="s">
        <v>785</v>
      </c>
      <c r="C26" s="666" t="s">
        <v>782</v>
      </c>
      <c r="D26" s="667">
        <v>27.268339291990479</v>
      </c>
      <c r="E26" s="667">
        <v>5.6718703205511734</v>
      </c>
      <c r="F26" s="667">
        <v>-2.1081517181267664</v>
      </c>
      <c r="G26" s="1203">
        <v>0</v>
      </c>
      <c r="H26" s="1556">
        <v>0</v>
      </c>
      <c r="I26" s="1556">
        <v>0</v>
      </c>
      <c r="J26" s="1556">
        <v>0</v>
      </c>
      <c r="K26" s="1556">
        <v>0</v>
      </c>
      <c r="L26" s="1556">
        <v>2.5248121723861012</v>
      </c>
      <c r="M26" s="666"/>
    </row>
    <row r="27" spans="1:13" s="1339" customFormat="1" ht="24" customHeight="1" x14ac:dyDescent="0.6">
      <c r="A27" s="287" t="s">
        <v>785</v>
      </c>
      <c r="B27" s="289" t="s">
        <v>786</v>
      </c>
      <c r="C27" s="287" t="s">
        <v>787</v>
      </c>
      <c r="D27" s="486">
        <v>33638.298854452129</v>
      </c>
      <c r="E27" s="486">
        <v>35680.67033344735</v>
      </c>
      <c r="F27" s="486">
        <v>38703.856038652237</v>
      </c>
      <c r="G27" s="486">
        <v>3069.5246626907715</v>
      </c>
      <c r="H27" s="1555">
        <v>2967.3426723424645</v>
      </c>
      <c r="I27" s="1555">
        <v>3443.8964648188189</v>
      </c>
      <c r="J27" s="1555">
        <v>3176.593423764823</v>
      </c>
      <c r="K27" s="1555">
        <v>3233.2970912970391</v>
      </c>
      <c r="L27" s="1555">
        <v>28600.162931004856</v>
      </c>
      <c r="M27" s="286" t="s">
        <v>788</v>
      </c>
    </row>
    <row r="28" spans="1:13" s="1339" customFormat="1" ht="24" customHeight="1" x14ac:dyDescent="0.6">
      <c r="A28" s="670" t="s">
        <v>786</v>
      </c>
      <c r="B28" s="671"/>
      <c r="C28" s="670" t="s">
        <v>786</v>
      </c>
      <c r="D28" s="667">
        <v>19.691988368112003</v>
      </c>
      <c r="E28" s="667">
        <v>6.0715658893223319</v>
      </c>
      <c r="F28" s="667">
        <v>8.4728949230836861</v>
      </c>
      <c r="G28" s="1203">
        <v>-6.4462439994293073</v>
      </c>
      <c r="H28" s="1556">
        <v>-0.63792628008067565</v>
      </c>
      <c r="I28" s="1556">
        <v>14.056923857773759</v>
      </c>
      <c r="J28" s="1556">
        <v>-3.0122397401474812</v>
      </c>
      <c r="K28" s="1556">
        <v>-2.1617845607991062</v>
      </c>
      <c r="L28" s="1556">
        <v>-0.68765907054625819</v>
      </c>
      <c r="M28" s="666"/>
    </row>
    <row r="29" spans="1:13" s="1339" customFormat="1" ht="10.35" customHeight="1" x14ac:dyDescent="0.6">
      <c r="A29" s="177"/>
      <c r="B29" s="177"/>
      <c r="C29" s="177"/>
      <c r="D29" s="177"/>
      <c r="E29" s="177"/>
      <c r="F29" s="177"/>
      <c r="G29" s="177"/>
      <c r="H29" s="177"/>
      <c r="I29" s="177"/>
      <c r="J29" s="177"/>
      <c r="K29" s="177"/>
      <c r="L29" s="177"/>
      <c r="M29" s="177"/>
    </row>
    <row r="30" spans="1:13" x14ac:dyDescent="0.6">
      <c r="A30" s="175"/>
      <c r="B30" s="175"/>
      <c r="C30" s="175"/>
      <c r="D30" s="175"/>
      <c r="E30" s="175"/>
      <c r="F30" s="175"/>
      <c r="G30" s="175"/>
      <c r="H30" s="175"/>
      <c r="I30" s="175"/>
      <c r="J30" s="175"/>
      <c r="K30" s="175"/>
      <c r="L30" s="175"/>
      <c r="M30" s="175"/>
    </row>
    <row r="31" spans="1:13" x14ac:dyDescent="0.6">
      <c r="A31" s="175"/>
      <c r="B31" s="175"/>
      <c r="C31" s="175"/>
      <c r="D31" s="175"/>
      <c r="E31" s="175"/>
      <c r="F31" s="175"/>
      <c r="G31" s="175"/>
      <c r="H31" s="175"/>
      <c r="I31" s="175"/>
      <c r="J31" s="175"/>
      <c r="K31" s="175"/>
      <c r="L31" s="175"/>
      <c r="M31" s="175"/>
    </row>
    <row r="32" spans="1:13" x14ac:dyDescent="0.6">
      <c r="A32" s="175"/>
      <c r="B32" s="175"/>
      <c r="C32" s="175"/>
      <c r="D32" s="175"/>
      <c r="E32" s="175"/>
      <c r="F32" s="175"/>
      <c r="G32" s="175"/>
      <c r="H32" s="175"/>
      <c r="I32" s="175"/>
      <c r="J32" s="175"/>
      <c r="K32" s="175"/>
      <c r="L32" s="175"/>
      <c r="M32" s="175"/>
    </row>
    <row r="33" spans="1:13" x14ac:dyDescent="0.6">
      <c r="A33" s="175"/>
      <c r="B33" s="175"/>
      <c r="C33" s="175"/>
      <c r="D33" s="175"/>
      <c r="E33" s="175"/>
      <c r="F33" s="175"/>
      <c r="G33" s="175"/>
      <c r="H33" s="175"/>
      <c r="I33" s="175"/>
      <c r="J33" s="175"/>
      <c r="K33" s="175"/>
      <c r="L33" s="175"/>
      <c r="M33" s="175"/>
    </row>
    <row r="34" spans="1:13" x14ac:dyDescent="0.6">
      <c r="A34" s="175"/>
      <c r="B34" s="175"/>
      <c r="C34" s="175"/>
      <c r="D34" s="175"/>
      <c r="E34" s="175"/>
      <c r="F34" s="175"/>
      <c r="G34" s="175"/>
      <c r="H34" s="175"/>
      <c r="I34" s="175"/>
      <c r="J34" s="175"/>
      <c r="K34" s="175"/>
      <c r="L34" s="175"/>
      <c r="M34" s="175"/>
    </row>
    <row r="35" spans="1:13" ht="15" customHeight="1" x14ac:dyDescent="0.6">
      <c r="A35" s="174"/>
      <c r="B35" s="174"/>
      <c r="C35" s="174"/>
      <c r="D35" s="175"/>
      <c r="E35" s="175"/>
      <c r="F35" s="175"/>
      <c r="G35" s="175"/>
      <c r="H35" s="175"/>
      <c r="I35" s="175"/>
      <c r="J35" s="175"/>
      <c r="K35" s="175"/>
      <c r="L35" s="175"/>
      <c r="M35" s="175">
        <v>21</v>
      </c>
    </row>
    <row r="36" spans="1:13" s="1339" customFormat="1" ht="21" customHeight="1" x14ac:dyDescent="0.6">
      <c r="A36" s="1628" t="s">
        <v>789</v>
      </c>
      <c r="B36" s="1628"/>
      <c r="C36" s="1628"/>
      <c r="D36" s="1628"/>
      <c r="E36" s="1628"/>
      <c r="F36" s="1628"/>
      <c r="G36" s="1628"/>
      <c r="H36" s="1628"/>
      <c r="I36" s="1628"/>
      <c r="J36" s="1628"/>
      <c r="K36" s="1628"/>
      <c r="L36" s="1628"/>
      <c r="M36" s="1628"/>
    </row>
    <row r="37" spans="1:13" s="1339" customFormat="1" ht="21" customHeight="1" x14ac:dyDescent="0.6">
      <c r="A37" s="1629" t="s">
        <v>790</v>
      </c>
      <c r="B37" s="1629"/>
      <c r="C37" s="1629"/>
      <c r="D37" s="1629"/>
      <c r="E37" s="1629"/>
      <c r="F37" s="1629"/>
      <c r="G37" s="1629"/>
      <c r="H37" s="1629"/>
      <c r="I37" s="1629"/>
      <c r="J37" s="1629"/>
      <c r="K37" s="1629"/>
      <c r="L37" s="1629"/>
      <c r="M37" s="1629"/>
    </row>
    <row r="38" spans="1:13" s="1339" customFormat="1" ht="21" customHeight="1" x14ac:dyDescent="0.6">
      <c r="A38" s="1340" t="s">
        <v>752</v>
      </c>
      <c r="B38" s="1340"/>
      <c r="C38" s="1340"/>
      <c r="D38" s="481"/>
      <c r="E38" s="481"/>
      <c r="F38" s="481"/>
      <c r="G38" s="482"/>
      <c r="H38" s="481"/>
      <c r="I38" s="481"/>
      <c r="J38" s="481"/>
      <c r="K38" s="482"/>
      <c r="L38" s="481"/>
      <c r="M38" s="483" t="s">
        <v>753</v>
      </c>
    </row>
    <row r="39" spans="1:13" s="1347" customFormat="1" ht="26.1" customHeight="1" x14ac:dyDescent="0.6">
      <c r="A39" s="672"/>
      <c r="B39" s="672"/>
      <c r="C39" s="673"/>
      <c r="D39" s="651"/>
      <c r="E39" s="652"/>
      <c r="F39" s="652"/>
      <c r="G39" s="652">
        <f>IF(G5="","",G5)</f>
        <v>2567</v>
      </c>
      <c r="H39" s="652" t="str">
        <f t="shared" ref="H39:K39" si="0">IF(H5="","",H5)</f>
        <v/>
      </c>
      <c r="I39" s="652" t="str">
        <f t="shared" si="0"/>
        <v/>
      </c>
      <c r="J39" s="652" t="str">
        <f t="shared" si="0"/>
        <v/>
      </c>
      <c r="K39" s="652" t="str">
        <f t="shared" si="0"/>
        <v/>
      </c>
      <c r="L39" s="1341" t="s">
        <v>472</v>
      </c>
      <c r="M39" s="674"/>
    </row>
    <row r="40" spans="1:13" s="1347" customFormat="1" ht="21" customHeight="1" x14ac:dyDescent="0.6">
      <c r="A40" s="675"/>
      <c r="B40" s="675"/>
      <c r="C40" s="676"/>
      <c r="D40" s="655" t="s">
        <v>754</v>
      </c>
      <c r="E40" s="652" t="str">
        <f t="shared" ref="E40:F40" si="1">IF(E6="","",E6)</f>
        <v>2565 p</v>
      </c>
      <c r="F40" s="652" t="str">
        <f t="shared" si="1"/>
        <v>2566 p</v>
      </c>
      <c r="G40" s="652">
        <f t="shared" ref="G40:K40" si="2">IF(G6="","",G6)</f>
        <v>2024</v>
      </c>
      <c r="H40" s="652" t="str">
        <f t="shared" si="2"/>
        <v/>
      </c>
      <c r="I40" s="652" t="str">
        <f t="shared" si="2"/>
        <v/>
      </c>
      <c r="J40" s="652" t="str">
        <f t="shared" si="2"/>
        <v/>
      </c>
      <c r="K40" s="652" t="str">
        <f t="shared" si="2"/>
        <v/>
      </c>
      <c r="L40" s="1308" t="str">
        <f>L6</f>
        <v>ม.ค.-ก.ย.</v>
      </c>
      <c r="M40" s="677"/>
    </row>
    <row r="41" spans="1:13" s="1347" customFormat="1" ht="21" customHeight="1" x14ac:dyDescent="0.6">
      <c r="A41" s="675"/>
      <c r="B41" s="675"/>
      <c r="C41" s="676"/>
      <c r="D41" s="656" t="s">
        <v>757</v>
      </c>
      <c r="E41" s="652" t="str">
        <f t="shared" ref="E41:F41" si="3">IF(E7="","",E7)</f>
        <v>2022 p</v>
      </c>
      <c r="F41" s="652" t="str">
        <f t="shared" si="3"/>
        <v>2023 p</v>
      </c>
      <c r="G41" s="658" t="s">
        <v>177</v>
      </c>
      <c r="H41" s="658" t="s">
        <v>178</v>
      </c>
      <c r="I41" s="658" t="s">
        <v>179</v>
      </c>
      <c r="J41" s="658" t="s">
        <v>180</v>
      </c>
      <c r="K41" s="658" t="s">
        <v>181</v>
      </c>
      <c r="L41" s="1309" t="s">
        <v>342</v>
      </c>
      <c r="M41" s="677"/>
    </row>
    <row r="42" spans="1:13" s="1347" customFormat="1" ht="21" customHeight="1" x14ac:dyDescent="0.6">
      <c r="A42" s="678"/>
      <c r="B42" s="678"/>
      <c r="C42" s="679"/>
      <c r="D42" s="679"/>
      <c r="E42" s="679"/>
      <c r="F42" s="679"/>
      <c r="G42" s="865" t="s">
        <v>183</v>
      </c>
      <c r="H42" s="865" t="s">
        <v>184</v>
      </c>
      <c r="I42" s="865" t="s">
        <v>185</v>
      </c>
      <c r="J42" s="865" t="s">
        <v>186</v>
      </c>
      <c r="K42" s="865" t="s">
        <v>187</v>
      </c>
      <c r="L42" s="661" t="str">
        <f>L8</f>
        <v>from Jan-Sep</v>
      </c>
      <c r="M42" s="680"/>
    </row>
    <row r="43" spans="1:13" s="1347" customFormat="1" ht="9" customHeight="1" x14ac:dyDescent="0.6">
      <c r="A43" s="491"/>
      <c r="B43" s="491"/>
      <c r="C43" s="509"/>
      <c r="D43" s="690"/>
      <c r="E43" s="690"/>
      <c r="F43" s="690"/>
      <c r="G43" s="690"/>
      <c r="H43" s="690"/>
      <c r="I43" s="690"/>
      <c r="J43" s="690"/>
      <c r="K43" s="690"/>
      <c r="L43" s="690"/>
      <c r="M43" s="509"/>
    </row>
    <row r="44" spans="1:13" s="1347" customFormat="1" ht="24" customHeight="1" x14ac:dyDescent="0.6">
      <c r="A44" s="681" t="s">
        <v>791</v>
      </c>
      <c r="B44" s="682" t="s">
        <v>500</v>
      </c>
      <c r="C44" s="681" t="s">
        <v>792</v>
      </c>
      <c r="D44" s="683">
        <v>172173.34396112876</v>
      </c>
      <c r="E44" s="683">
        <v>200261.69841366258</v>
      </c>
      <c r="F44" s="683">
        <v>184696.69763290024</v>
      </c>
      <c r="G44" s="1190">
        <v>16570.87842799498</v>
      </c>
      <c r="H44" s="1190">
        <v>15590.792516491425</v>
      </c>
      <c r="I44" s="1190">
        <v>17443.40935471165</v>
      </c>
      <c r="J44" s="1190">
        <v>15825.775676591786</v>
      </c>
      <c r="K44" s="1190">
        <v>15637.402439014146</v>
      </c>
      <c r="L44" s="1190">
        <v>142780.38424538728</v>
      </c>
      <c r="M44" s="684" t="s">
        <v>793</v>
      </c>
    </row>
    <row r="45" spans="1:13" s="1347" customFormat="1" ht="24" customHeight="1" x14ac:dyDescent="0.6">
      <c r="A45" s="274" t="s">
        <v>500</v>
      </c>
      <c r="B45" s="290" t="s">
        <v>794</v>
      </c>
      <c r="C45" s="274" t="s">
        <v>500</v>
      </c>
      <c r="D45" s="485">
        <v>36.311038307792366</v>
      </c>
      <c r="E45" s="485">
        <v>16.313997164901032</v>
      </c>
      <c r="F45" s="485">
        <v>-7.7723303577557479</v>
      </c>
      <c r="G45" s="1204">
        <v>1.1290636696161369</v>
      </c>
      <c r="H45" s="1204">
        <v>-1.1449488108135426</v>
      </c>
      <c r="I45" s="1204">
        <v>14.941525528839698</v>
      </c>
      <c r="J45" s="1204">
        <v>8.2193402439631615</v>
      </c>
      <c r="K45" s="1204">
        <v>2.1827680498008992</v>
      </c>
      <c r="L45" s="1204">
        <v>1.8292702240072247</v>
      </c>
      <c r="M45" s="274"/>
    </row>
    <row r="46" spans="1:13" s="1347" customFormat="1" ht="24" customHeight="1" x14ac:dyDescent="0.6">
      <c r="A46" s="681" t="s">
        <v>794</v>
      </c>
      <c r="B46" s="682" t="s">
        <v>786</v>
      </c>
      <c r="C46" s="681" t="s">
        <v>795</v>
      </c>
      <c r="D46" s="683">
        <v>49226.034321233208</v>
      </c>
      <c r="E46" s="683">
        <v>50150.922963552643</v>
      </c>
      <c r="F46" s="683">
        <v>53527.275164788196</v>
      </c>
      <c r="G46" s="1190">
        <v>4699.6121512406435</v>
      </c>
      <c r="H46" s="1190">
        <v>4440.664113719261</v>
      </c>
      <c r="I46" s="1190">
        <v>5147.3030434126649</v>
      </c>
      <c r="J46" s="1190">
        <v>4687.0814149626067</v>
      </c>
      <c r="K46" s="1190">
        <v>4787.6087876387173</v>
      </c>
      <c r="L46" s="1190">
        <v>44352.518590303698</v>
      </c>
      <c r="M46" s="684" t="s">
        <v>796</v>
      </c>
    </row>
    <row r="47" spans="1:13" s="1347" customFormat="1" ht="24" customHeight="1" x14ac:dyDescent="0.6">
      <c r="A47" s="274" t="s">
        <v>786</v>
      </c>
      <c r="B47" s="290" t="s">
        <v>797</v>
      </c>
      <c r="C47" s="274" t="s">
        <v>786</v>
      </c>
      <c r="D47" s="485">
        <v>18.719394282095291</v>
      </c>
      <c r="E47" s="485">
        <v>1.8788607594995577</v>
      </c>
      <c r="F47" s="485">
        <v>6.7323829786529066</v>
      </c>
      <c r="G47" s="1204">
        <v>-9.5970104584399341</v>
      </c>
      <c r="H47" s="1204">
        <v>-4.9753418618458278</v>
      </c>
      <c r="I47" s="1204">
        <v>7.0618143227838051</v>
      </c>
      <c r="J47" s="1204">
        <v>7.3763654279372259</v>
      </c>
      <c r="K47" s="1204">
        <v>13.098429515251448</v>
      </c>
      <c r="L47" s="1204">
        <v>11.090938418975202</v>
      </c>
      <c r="M47" s="274"/>
    </row>
    <row r="48" spans="1:13" s="1347" customFormat="1" ht="24" customHeight="1" x14ac:dyDescent="0.6">
      <c r="A48" s="681" t="s">
        <v>797</v>
      </c>
      <c r="B48" s="682" t="s">
        <v>798</v>
      </c>
      <c r="C48" s="681" t="s">
        <v>799</v>
      </c>
      <c r="D48" s="683">
        <v>12305.056895522039</v>
      </c>
      <c r="E48" s="683">
        <v>14936.542276574604</v>
      </c>
      <c r="F48" s="683">
        <v>11581.572347478213</v>
      </c>
      <c r="G48" s="1190">
        <v>1223.3194056437665</v>
      </c>
      <c r="H48" s="1190">
        <v>1579.740324260172</v>
      </c>
      <c r="I48" s="1190">
        <v>1059.2304284593436</v>
      </c>
      <c r="J48" s="1190">
        <v>2227.927566733279</v>
      </c>
      <c r="K48" s="1190">
        <v>1930.6782382613148</v>
      </c>
      <c r="L48" s="1190">
        <v>13399.756113633312</v>
      </c>
      <c r="M48" s="684" t="s">
        <v>800</v>
      </c>
    </row>
    <row r="49" spans="1:13" s="1347" customFormat="1" ht="24" customHeight="1" x14ac:dyDescent="0.6">
      <c r="A49" s="291"/>
      <c r="B49" s="424"/>
      <c r="C49" s="274" t="s">
        <v>798</v>
      </c>
      <c r="D49" s="485">
        <v>19.711037994839824</v>
      </c>
      <c r="E49" s="485">
        <v>21.385397917259482</v>
      </c>
      <c r="F49" s="485">
        <v>-22.461489861399066</v>
      </c>
      <c r="G49" s="1204">
        <v>11.003646030019329</v>
      </c>
      <c r="H49" s="1204">
        <v>47.894346427789991</v>
      </c>
      <c r="I49" s="1204">
        <v>11.246903495272619</v>
      </c>
      <c r="J49" s="1204">
        <v>45.658444727755359</v>
      </c>
      <c r="K49" s="1204">
        <v>332.63744429142974</v>
      </c>
      <c r="L49" s="1204">
        <v>63.010479877815897</v>
      </c>
      <c r="M49" s="274"/>
    </row>
    <row r="50" spans="1:13" s="1343" customFormat="1" ht="24" customHeight="1" x14ac:dyDescent="0.6">
      <c r="A50" s="663" t="s">
        <v>801</v>
      </c>
      <c r="B50" s="663"/>
      <c r="C50" s="663"/>
      <c r="D50" s="685">
        <v>-42667.146445847065</v>
      </c>
      <c r="E50" s="685">
        <v>-30704.983620173422</v>
      </c>
      <c r="F50" s="685">
        <v>-11967.253328969116</v>
      </c>
      <c r="G50" s="664">
        <v>-3079.016925583715</v>
      </c>
      <c r="H50" s="664">
        <v>-850.31606488461182</v>
      </c>
      <c r="I50" s="664">
        <v>-740.47386134636736</v>
      </c>
      <c r="J50" s="664">
        <v>-1080.7441742843976</v>
      </c>
      <c r="K50" s="664">
        <v>-1910.9555659167063</v>
      </c>
      <c r="L50" s="1554">
        <v>-7591.2517921344952</v>
      </c>
      <c r="M50" s="663" t="s">
        <v>802</v>
      </c>
    </row>
    <row r="51" spans="1:13" s="1343" customFormat="1" ht="24" customHeight="1" x14ac:dyDescent="0.6">
      <c r="A51" s="284" t="s">
        <v>803</v>
      </c>
      <c r="B51" s="284"/>
      <c r="C51" s="284"/>
      <c r="D51" s="487">
        <v>-10722.484401691598</v>
      </c>
      <c r="E51" s="487">
        <v>-17161.815383117591</v>
      </c>
      <c r="F51" s="487">
        <v>7411.6081229757565</v>
      </c>
      <c r="G51" s="1205">
        <v>-254.25838951105999</v>
      </c>
      <c r="H51" s="1205">
        <v>1598.9532490589993</v>
      </c>
      <c r="I51" s="1205">
        <v>120.310972252399</v>
      </c>
      <c r="J51" s="1205">
        <v>1361.6895406674037</v>
      </c>
      <c r="K51" s="1205">
        <v>558.57060634540892</v>
      </c>
      <c r="L51" s="1566">
        <v>5330.4704941094933</v>
      </c>
      <c r="M51" s="288" t="s">
        <v>804</v>
      </c>
    </row>
    <row r="52" spans="1:13" s="1343" customFormat="1" ht="24" customHeight="1" x14ac:dyDescent="0.6">
      <c r="A52" s="663" t="s">
        <v>805</v>
      </c>
      <c r="B52" s="663"/>
      <c r="C52" s="663"/>
      <c r="D52" s="686">
        <v>-19.0739566409868</v>
      </c>
      <c r="E52" s="686">
        <v>561.15020787014817</v>
      </c>
      <c r="F52" s="686">
        <v>1994.966163067912</v>
      </c>
      <c r="G52" s="1206" t="s">
        <v>193</v>
      </c>
      <c r="H52" s="1206" t="s">
        <v>193</v>
      </c>
      <c r="I52" s="1206" t="s">
        <v>193</v>
      </c>
      <c r="J52" s="1206" t="s">
        <v>193</v>
      </c>
      <c r="K52" s="1206" t="s">
        <v>193</v>
      </c>
      <c r="L52" s="1567" t="s">
        <v>193</v>
      </c>
      <c r="M52" s="687" t="s">
        <v>806</v>
      </c>
    </row>
    <row r="53" spans="1:13" s="1343" customFormat="1" ht="24" customHeight="1" x14ac:dyDescent="0.6">
      <c r="A53" s="947" t="s">
        <v>807</v>
      </c>
      <c r="B53" s="284"/>
      <c r="C53" s="284"/>
      <c r="D53" s="948">
        <v>-7047.7605804862305</v>
      </c>
      <c r="E53" s="948">
        <v>6682.354319387091</v>
      </c>
      <c r="F53" s="948">
        <v>-11864.240616101562</v>
      </c>
      <c r="G53" s="1348" t="s">
        <v>193</v>
      </c>
      <c r="H53" s="1348" t="s">
        <v>193</v>
      </c>
      <c r="I53" s="1348" t="s">
        <v>193</v>
      </c>
      <c r="J53" s="1348" t="s">
        <v>193</v>
      </c>
      <c r="K53" s="1348" t="s">
        <v>193</v>
      </c>
      <c r="L53" s="1565" t="s">
        <v>193</v>
      </c>
      <c r="M53" s="288" t="s">
        <v>808</v>
      </c>
    </row>
    <row r="54" spans="1:13" s="1347" customFormat="1" ht="24" customHeight="1" x14ac:dyDescent="0.6">
      <c r="A54" s="681"/>
      <c r="B54" s="681" t="s">
        <v>809</v>
      </c>
      <c r="C54" s="681"/>
      <c r="D54" s="688">
        <v>1521.6755111231043</v>
      </c>
      <c r="E54" s="688">
        <v>-1096.7537670927054</v>
      </c>
      <c r="F54" s="688">
        <v>4003.828535548917</v>
      </c>
      <c r="G54" s="683">
        <v>430.6494699963792</v>
      </c>
      <c r="H54" s="683">
        <v>-339.46309580031254</v>
      </c>
      <c r="I54" s="683">
        <v>-597.41454862245598</v>
      </c>
      <c r="J54" s="683">
        <v>812.04969530029405</v>
      </c>
      <c r="K54" s="683">
        <v>356.42050629052665</v>
      </c>
      <c r="L54" s="1190">
        <v>-1475.5455540667374</v>
      </c>
      <c r="M54" s="681" t="s">
        <v>810</v>
      </c>
    </row>
    <row r="55" spans="1:13" s="1347" customFormat="1" ht="24" customHeight="1" x14ac:dyDescent="0.6">
      <c r="A55" s="290"/>
      <c r="B55" s="290" t="s">
        <v>811</v>
      </c>
      <c r="C55" s="290"/>
      <c r="D55" s="488">
        <v>5685.8691710785333</v>
      </c>
      <c r="E55" s="488">
        <v>22.7646903311595</v>
      </c>
      <c r="F55" s="488">
        <v>-1497.6316647557221</v>
      </c>
      <c r="G55" s="486">
        <v>-27.767996370220299</v>
      </c>
      <c r="H55" s="486">
        <v>-60.851678276347506</v>
      </c>
      <c r="I55" s="486">
        <v>537.8658521143642</v>
      </c>
      <c r="J55" s="486">
        <v>-116.12325236358879</v>
      </c>
      <c r="K55" s="486">
        <v>-525.26268217826396</v>
      </c>
      <c r="L55" s="1555">
        <v>169.47219047406711</v>
      </c>
      <c r="M55" s="291" t="s">
        <v>812</v>
      </c>
    </row>
    <row r="56" spans="1:13" s="1347" customFormat="1" ht="24" customHeight="1" x14ac:dyDescent="0.6">
      <c r="A56" s="684" t="s">
        <v>813</v>
      </c>
      <c r="B56" s="681" t="s">
        <v>814</v>
      </c>
      <c r="C56" s="684"/>
      <c r="D56" s="688">
        <v>3732.431506970272</v>
      </c>
      <c r="E56" s="688">
        <v>-15862.999913911517</v>
      </c>
      <c r="F56" s="688">
        <v>-439.43594246462914</v>
      </c>
      <c r="G56" s="683">
        <v>1852.9110168604916</v>
      </c>
      <c r="H56" s="683">
        <v>30.110369107849301</v>
      </c>
      <c r="I56" s="683">
        <v>-35.348001660118001</v>
      </c>
      <c r="J56" s="683">
        <v>4276.6426003698443</v>
      </c>
      <c r="K56" s="683">
        <v>-593.28407946916866</v>
      </c>
      <c r="L56" s="1190">
        <v>-3245.848155759239</v>
      </c>
      <c r="M56" s="681" t="s">
        <v>815</v>
      </c>
    </row>
    <row r="57" spans="1:13" s="1349" customFormat="1" ht="24" customHeight="1" x14ac:dyDescent="0.6">
      <c r="A57" s="1182" t="s">
        <v>816</v>
      </c>
      <c r="B57" s="1183" t="s">
        <v>817</v>
      </c>
      <c r="C57" s="1183"/>
      <c r="D57" s="1184">
        <v>-17987.736769658142</v>
      </c>
      <c r="E57" s="1184">
        <v>23619.343310060154</v>
      </c>
      <c r="F57" s="1184">
        <v>-13931.001544430128</v>
      </c>
      <c r="G57" s="1502" t="s">
        <v>193</v>
      </c>
      <c r="H57" s="1502" t="s">
        <v>193</v>
      </c>
      <c r="I57" s="1502" t="s">
        <v>193</v>
      </c>
      <c r="J57" s="1502" t="s">
        <v>193</v>
      </c>
      <c r="K57" s="1502" t="s">
        <v>193</v>
      </c>
      <c r="L57" s="1502" t="s">
        <v>193</v>
      </c>
      <c r="M57" s="1192" t="s">
        <v>818</v>
      </c>
    </row>
    <row r="58" spans="1:13" s="1349" customFormat="1" ht="24" customHeight="1" x14ac:dyDescent="0.6">
      <c r="A58" s="1185" t="s">
        <v>819</v>
      </c>
      <c r="B58" s="1186"/>
      <c r="C58" s="1187"/>
      <c r="D58" s="1188">
        <v>10692.758938818813</v>
      </c>
      <c r="E58" s="1188">
        <v>-313.73914413964866</v>
      </c>
      <c r="F58" s="1188">
        <v>5017.2363300578936</v>
      </c>
      <c r="G58" s="1350" t="s">
        <v>193</v>
      </c>
      <c r="H58" s="1350" t="s">
        <v>193</v>
      </c>
      <c r="I58" s="1350" t="s">
        <v>193</v>
      </c>
      <c r="J58" s="1350" t="s">
        <v>193</v>
      </c>
      <c r="K58" s="1350" t="s">
        <v>193</v>
      </c>
      <c r="L58" s="1564" t="s">
        <v>193</v>
      </c>
      <c r="M58" s="1189" t="s">
        <v>820</v>
      </c>
    </row>
    <row r="59" spans="1:13" s="1347" customFormat="1" ht="24" customHeight="1" x14ac:dyDescent="0.6">
      <c r="A59" s="663" t="s">
        <v>821</v>
      </c>
      <c r="B59" s="681"/>
      <c r="C59" s="689"/>
      <c r="D59" s="949">
        <v>-7096.56</v>
      </c>
      <c r="E59" s="949">
        <v>-10232.049999999999</v>
      </c>
      <c r="F59" s="949">
        <v>2559.5700000000002</v>
      </c>
      <c r="G59" s="664">
        <v>550.99</v>
      </c>
      <c r="H59" s="664">
        <v>632.61</v>
      </c>
      <c r="I59" s="664">
        <v>2105.67</v>
      </c>
      <c r="J59" s="664">
        <v>2514.39</v>
      </c>
      <c r="K59" s="664">
        <v>2356.9499999999998</v>
      </c>
      <c r="L59" s="1554">
        <v>10945.01</v>
      </c>
      <c r="M59" s="687" t="s">
        <v>822</v>
      </c>
    </row>
    <row r="60" spans="1:13" s="1347" customFormat="1" ht="24.6" customHeight="1" x14ac:dyDescent="0.6">
      <c r="A60" s="425"/>
      <c r="B60" s="425"/>
      <c r="C60" s="425"/>
      <c r="D60" s="425"/>
      <c r="E60" s="425"/>
      <c r="F60" s="425"/>
      <c r="G60" s="425"/>
      <c r="H60" s="425"/>
      <c r="I60" s="425"/>
      <c r="J60" s="425"/>
      <c r="K60" s="425"/>
      <c r="L60" s="425"/>
      <c r="M60" s="425"/>
    </row>
    <row r="61" spans="1:13" s="1347" customFormat="1" ht="23.85" customHeight="1" x14ac:dyDescent="0.6">
      <c r="A61" s="424"/>
      <c r="B61" s="424"/>
      <c r="C61" s="290"/>
      <c r="D61" s="292"/>
      <c r="E61" s="292"/>
      <c r="F61" s="292"/>
      <c r="G61" s="292"/>
      <c r="H61" s="293"/>
      <c r="I61" s="293"/>
      <c r="J61" s="293"/>
      <c r="K61" s="293"/>
      <c r="L61" s="292"/>
      <c r="M61" s="291"/>
    </row>
    <row r="62" spans="1:13" s="1347" customFormat="1" ht="24" customHeight="1" x14ac:dyDescent="0.6">
      <c r="A62" s="1049" t="s">
        <v>823</v>
      </c>
      <c r="B62" s="294"/>
      <c r="C62" s="294"/>
      <c r="D62" s="294"/>
      <c r="E62" s="294"/>
      <c r="F62" s="294"/>
      <c r="G62" s="294"/>
      <c r="H62" s="294"/>
      <c r="I62" s="294"/>
      <c r="J62" s="294"/>
      <c r="K62" s="294"/>
      <c r="L62" s="294"/>
      <c r="M62" s="1351" t="s">
        <v>160</v>
      </c>
    </row>
    <row r="63" spans="1:13" s="1347" customFormat="1" ht="24" customHeight="1" x14ac:dyDescent="0.6">
      <c r="A63" s="1049" t="s">
        <v>824</v>
      </c>
      <c r="B63" s="294"/>
      <c r="C63" s="294"/>
      <c r="D63" s="294"/>
      <c r="E63" s="294"/>
      <c r="F63" s="294"/>
      <c r="G63" s="294"/>
      <c r="H63" s="294"/>
      <c r="I63" s="294"/>
      <c r="J63" s="294"/>
      <c r="K63" s="294"/>
      <c r="L63" s="294"/>
      <c r="M63" s="1351" t="s">
        <v>825</v>
      </c>
    </row>
    <row r="64" spans="1:13" s="1347" customFormat="1" ht="22.35" customHeight="1" x14ac:dyDescent="0.6">
      <c r="A64" s="1050"/>
      <c r="B64" s="294"/>
      <c r="C64" s="294"/>
      <c r="D64" s="294"/>
      <c r="E64" s="294"/>
      <c r="F64" s="294"/>
      <c r="G64" s="294"/>
      <c r="H64" s="294"/>
      <c r="I64" s="294"/>
      <c r="J64" s="294"/>
      <c r="K64" s="294"/>
      <c r="L64" s="294"/>
      <c r="M64" s="432" t="s">
        <v>164</v>
      </c>
    </row>
    <row r="65" spans="1:13" s="1347" customFormat="1" ht="22.35" customHeight="1" x14ac:dyDescent="0.6">
      <c r="A65" s="1051" t="s">
        <v>826</v>
      </c>
      <c r="B65" s="294"/>
      <c r="C65" s="294"/>
      <c r="D65" s="294"/>
      <c r="E65" s="294"/>
      <c r="F65" s="294"/>
      <c r="G65" s="294"/>
      <c r="H65" s="294"/>
      <c r="I65" s="294"/>
      <c r="J65" s="294"/>
      <c r="K65" s="294"/>
      <c r="L65" s="294"/>
      <c r="M65" s="294"/>
    </row>
    <row r="66" spans="1:13" s="1347" customFormat="1" ht="22.35" customHeight="1" x14ac:dyDescent="0.6">
      <c r="A66" s="1051" t="s">
        <v>827</v>
      </c>
      <c r="B66" s="294"/>
      <c r="C66" s="294" t="s">
        <v>828</v>
      </c>
      <c r="D66" s="294"/>
      <c r="E66" s="294"/>
      <c r="F66" s="294"/>
      <c r="G66" s="294"/>
      <c r="H66" s="294"/>
      <c r="I66" s="294"/>
      <c r="J66" s="294"/>
      <c r="K66" s="294"/>
      <c r="L66" s="294"/>
      <c r="M66" s="294"/>
    </row>
    <row r="67" spans="1:13" ht="20.100000000000001" customHeight="1" x14ac:dyDescent="0.6">
      <c r="A67" s="423"/>
      <c r="B67" s="423"/>
      <c r="C67" s="423"/>
    </row>
    <row r="68" spans="1:13" x14ac:dyDescent="0.6">
      <c r="A68" s="423"/>
      <c r="B68" s="423"/>
      <c r="C68" s="423"/>
    </row>
    <row r="69" spans="1:13" s="1347" customFormat="1" ht="10.35" customHeight="1" x14ac:dyDescent="0.6">
      <c r="A69" s="267"/>
      <c r="D69" s="267"/>
      <c r="E69" s="267"/>
      <c r="F69" s="267"/>
      <c r="G69" s="267"/>
      <c r="H69" s="267"/>
      <c r="I69" s="267"/>
      <c r="J69" s="267"/>
      <c r="K69" s="267"/>
      <c r="L69" s="267"/>
      <c r="M69" s="284"/>
    </row>
    <row r="70" spans="1:13" s="1347" customFormat="1" ht="40.5" customHeight="1" x14ac:dyDescent="0.6">
      <c r="A70" s="267"/>
      <c r="D70" s="267"/>
      <c r="E70" s="267"/>
      <c r="F70" s="267"/>
      <c r="G70" s="267"/>
      <c r="H70" s="267"/>
      <c r="I70" s="267"/>
      <c r="J70" s="267"/>
      <c r="K70" s="267"/>
      <c r="L70" s="267"/>
      <c r="M70" s="284"/>
    </row>
  </sheetData>
  <mergeCells count="4">
    <mergeCell ref="A2:M2"/>
    <mergeCell ref="A3:M3"/>
    <mergeCell ref="A36:M36"/>
    <mergeCell ref="A37:M37"/>
  </mergeCells>
  <phoneticPr fontId="112" type="noConversion"/>
  <pageMargins left="0.31496062992125984" right="0.39370078740157483" top="0.39370078740157483" bottom="0" header="0" footer="0"/>
  <pageSetup paperSize="9" scale="69" orientation="landscape" r:id="rId1"/>
  <headerFooter alignWithMargins="0"/>
  <rowBreaks count="1" manualBreakCount="1">
    <brk id="3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C187-1115-4137-BD72-4318939BB5CD}">
  <sheetPr codeName="Sheet13"/>
  <dimension ref="A1:M28"/>
  <sheetViews>
    <sheetView showGridLines="0" zoomScale="70" zoomScaleNormal="70" workbookViewId="0">
      <selection activeCell="J11" sqref="J11"/>
    </sheetView>
  </sheetViews>
  <sheetFormatPr defaultColWidth="9.375" defaultRowHeight="23.4" x14ac:dyDescent="0.6"/>
  <cols>
    <col min="1" max="1" width="3.125" style="171" customWidth="1"/>
    <col min="2" max="2" width="32.625" style="171" customWidth="1"/>
    <col min="3" max="5" width="14.375" style="171" customWidth="1"/>
    <col min="6" max="10" width="13.5" style="171" customWidth="1"/>
    <col min="11" max="11" width="19.5" style="1352" customWidth="1"/>
    <col min="12" max="12" width="3.5" style="171" customWidth="1"/>
    <col min="13" max="13" width="47.375" style="171" customWidth="1"/>
    <col min="14" max="16384" width="9.375" style="171"/>
  </cols>
  <sheetData>
    <row r="1" spans="1:13" ht="15" customHeight="1" x14ac:dyDescent="0.6">
      <c r="A1" s="170"/>
      <c r="B1" s="170"/>
      <c r="M1" s="172">
        <v>23</v>
      </c>
    </row>
    <row r="2" spans="1:13" s="1347" customFormat="1" ht="15" customHeight="1" x14ac:dyDescent="0.6">
      <c r="A2" s="1353"/>
      <c r="B2" s="1353"/>
      <c r="K2" s="1351"/>
      <c r="M2" s="1354"/>
    </row>
    <row r="3" spans="1:13" s="1347" customFormat="1" ht="23.1" customHeight="1" x14ac:dyDescent="0.6">
      <c r="A3" s="1630" t="s">
        <v>829</v>
      </c>
      <c r="B3" s="1630"/>
      <c r="C3" s="1630"/>
      <c r="D3" s="1630"/>
      <c r="E3" s="1630"/>
      <c r="F3" s="1630"/>
      <c r="G3" s="1630"/>
      <c r="H3" s="1630"/>
      <c r="I3" s="1630"/>
      <c r="J3" s="1630"/>
      <c r="K3" s="1630"/>
      <c r="L3" s="1630"/>
      <c r="M3" s="1630"/>
    </row>
    <row r="4" spans="1:13" s="1347" customFormat="1" ht="21" customHeight="1" x14ac:dyDescent="0.6">
      <c r="A4" s="1631" t="s">
        <v>830</v>
      </c>
      <c r="B4" s="1631"/>
      <c r="C4" s="1631"/>
      <c r="D4" s="1631"/>
      <c r="E4" s="1631"/>
      <c r="F4" s="1631"/>
      <c r="G4" s="1631"/>
      <c r="H4" s="1631"/>
      <c r="I4" s="1631"/>
      <c r="J4" s="1631"/>
      <c r="K4" s="1631"/>
      <c r="L4" s="1631"/>
      <c r="M4" s="1631"/>
    </row>
    <row r="5" spans="1:13" s="1347" customFormat="1" ht="21" customHeight="1" x14ac:dyDescent="0.6">
      <c r="A5" s="145" t="s">
        <v>831</v>
      </c>
      <c r="B5" s="145"/>
      <c r="C5" s="173"/>
      <c r="D5" s="173"/>
      <c r="E5" s="173"/>
      <c r="F5" s="173"/>
      <c r="G5" s="173"/>
      <c r="H5" s="173"/>
      <c r="I5" s="173"/>
      <c r="J5" s="173"/>
      <c r="K5" s="1355"/>
      <c r="L5" s="173"/>
      <c r="M5" s="146" t="s">
        <v>832</v>
      </c>
    </row>
    <row r="6" spans="1:13" ht="26.1" customHeight="1" x14ac:dyDescent="0.6">
      <c r="A6" s="691"/>
      <c r="B6" s="692"/>
      <c r="C6" s="651"/>
      <c r="D6" s="652"/>
      <c r="E6" s="652"/>
      <c r="F6" s="655">
        <v>2567</v>
      </c>
      <c r="G6" s="655"/>
      <c r="H6" s="655"/>
      <c r="I6" s="652"/>
      <c r="J6" s="652"/>
      <c r="K6" s="1341" t="s">
        <v>472</v>
      </c>
      <c r="L6" s="694"/>
      <c r="M6" s="692"/>
    </row>
    <row r="7" spans="1:13" ht="21" customHeight="1" x14ac:dyDescent="0.6">
      <c r="A7" s="695"/>
      <c r="B7" s="696"/>
      <c r="C7" s="652" t="s">
        <v>754</v>
      </c>
      <c r="D7" s="652" t="s">
        <v>755</v>
      </c>
      <c r="E7" s="652" t="s">
        <v>756</v>
      </c>
      <c r="F7" s="655">
        <v>2024</v>
      </c>
      <c r="G7" s="655"/>
      <c r="H7" s="655"/>
      <c r="I7" s="652"/>
      <c r="J7" s="652"/>
      <c r="K7" s="1308" t="str">
        <f>"ม.ค.-"&amp;J8</f>
        <v>ม.ค.-ก.ย.</v>
      </c>
      <c r="L7" s="676"/>
      <c r="M7" s="697"/>
    </row>
    <row r="8" spans="1:13" ht="21" customHeight="1" x14ac:dyDescent="0.6">
      <c r="A8" s="695"/>
      <c r="B8" s="696"/>
      <c r="C8" s="652" t="s">
        <v>833</v>
      </c>
      <c r="D8" s="652" t="s">
        <v>834</v>
      </c>
      <c r="E8" s="652" t="s">
        <v>835</v>
      </c>
      <c r="F8" s="658" t="s">
        <v>177</v>
      </c>
      <c r="G8" s="658" t="s">
        <v>178</v>
      </c>
      <c r="H8" s="658" t="s">
        <v>179</v>
      </c>
      <c r="I8" s="658" t="s">
        <v>180</v>
      </c>
      <c r="J8" s="658" t="s">
        <v>181</v>
      </c>
      <c r="K8" s="1309" t="s">
        <v>342</v>
      </c>
      <c r="L8" s="677"/>
      <c r="M8" s="697"/>
    </row>
    <row r="9" spans="1:13" ht="21" customHeight="1" x14ac:dyDescent="0.6">
      <c r="A9" s="698"/>
      <c r="B9" s="699"/>
      <c r="C9" s="679"/>
      <c r="D9" s="679"/>
      <c r="E9" s="679"/>
      <c r="F9" s="865" t="s">
        <v>183</v>
      </c>
      <c r="G9" s="865" t="s">
        <v>184</v>
      </c>
      <c r="H9" s="865" t="s">
        <v>185</v>
      </c>
      <c r="I9" s="865" t="s">
        <v>186</v>
      </c>
      <c r="J9" s="865" t="s">
        <v>187</v>
      </c>
      <c r="K9" s="661" t="str">
        <f>"from Jan-"&amp;J9</f>
        <v>from Jan-Sep</v>
      </c>
      <c r="L9" s="700"/>
      <c r="M9" s="701"/>
    </row>
    <row r="10" spans="1:13" ht="10.35" customHeight="1" x14ac:dyDescent="0.6">
      <c r="A10" s="268"/>
      <c r="B10" s="268"/>
      <c r="C10" s="269"/>
      <c r="D10" s="269"/>
      <c r="E10" s="269"/>
      <c r="F10" s="270"/>
      <c r="G10" s="270"/>
      <c r="H10" s="270"/>
      <c r="I10" s="270"/>
      <c r="J10" s="270"/>
      <c r="L10" s="268"/>
      <c r="M10" s="268"/>
    </row>
    <row r="11" spans="1:13" ht="24" customHeight="1" x14ac:dyDescent="0.6">
      <c r="A11" s="702" t="s">
        <v>760</v>
      </c>
      <c r="B11" s="702"/>
      <c r="C11" s="1492">
        <v>1020.8097282509109</v>
      </c>
      <c r="D11" s="1492">
        <v>465.17476857852301</v>
      </c>
      <c r="E11" s="1492">
        <v>683.21149521731036</v>
      </c>
      <c r="F11" s="1207">
        <v>103.47753770938465</v>
      </c>
      <c r="G11" s="1495">
        <v>89.902196091474735</v>
      </c>
      <c r="H11" s="1495">
        <v>31.246522169459478</v>
      </c>
      <c r="I11" s="1495">
        <v>84.891221665211177</v>
      </c>
      <c r="J11" s="1495">
        <v>82.389818813763057</v>
      </c>
      <c r="K11" s="1495">
        <v>460.21695109536972</v>
      </c>
      <c r="L11" s="703"/>
      <c r="M11" s="704" t="s">
        <v>761</v>
      </c>
    </row>
    <row r="12" spans="1:13" ht="24" customHeight="1" x14ac:dyDescent="0.6">
      <c r="A12" s="271"/>
      <c r="B12" s="271" t="s">
        <v>762</v>
      </c>
      <c r="C12" s="272">
        <v>8665.0548562203512</v>
      </c>
      <c r="D12" s="272">
        <v>9989.6042368268227</v>
      </c>
      <c r="E12" s="272">
        <v>9777.6199607125491</v>
      </c>
      <c r="F12" s="1208">
        <v>949.87003890159122</v>
      </c>
      <c r="G12" s="272">
        <v>904.50170821071208</v>
      </c>
      <c r="H12" s="272">
        <v>927.89041327775737</v>
      </c>
      <c r="I12" s="272">
        <v>903.6441448556634</v>
      </c>
      <c r="J12" s="272">
        <v>856.09603515913113</v>
      </c>
      <c r="K12" s="272">
        <v>7861.2685873811843</v>
      </c>
      <c r="L12" s="273"/>
      <c r="M12" s="273" t="s">
        <v>836</v>
      </c>
    </row>
    <row r="13" spans="1:13" ht="24" customHeight="1" x14ac:dyDescent="0.6">
      <c r="A13" s="682"/>
      <c r="B13" s="682"/>
      <c r="C13" s="705">
        <v>22.055065599999999</v>
      </c>
      <c r="D13" s="705">
        <v>15.286104999999999</v>
      </c>
      <c r="E13" s="705">
        <v>-2.1220488</v>
      </c>
      <c r="F13" s="1209">
        <v>15.0455179</v>
      </c>
      <c r="G13" s="1209">
        <v>5.4717716000000003</v>
      </c>
      <c r="H13" s="1209">
        <v>20.8337279</v>
      </c>
      <c r="I13" s="1209">
        <v>10.475968200000001</v>
      </c>
      <c r="J13" s="1209">
        <v>-5.9138735999999996</v>
      </c>
      <c r="K13" s="1209">
        <v>7.6070292000000004</v>
      </c>
      <c r="L13" s="706"/>
      <c r="M13" s="706"/>
    </row>
    <row r="14" spans="1:13" ht="24" customHeight="1" x14ac:dyDescent="0.6">
      <c r="A14" s="273"/>
      <c r="B14" s="273" t="s">
        <v>776</v>
      </c>
      <c r="C14" s="272">
        <v>7644.2451279694405</v>
      </c>
      <c r="D14" s="272">
        <v>9524.4294682482996</v>
      </c>
      <c r="E14" s="272">
        <v>9094.4084654952385</v>
      </c>
      <c r="F14" s="1208">
        <v>846.39250119220651</v>
      </c>
      <c r="G14" s="272">
        <v>814.59951211923726</v>
      </c>
      <c r="H14" s="272">
        <v>896.64389110829791</v>
      </c>
      <c r="I14" s="272">
        <v>818.75292319045229</v>
      </c>
      <c r="J14" s="272">
        <v>773.70621634536803</v>
      </c>
      <c r="K14" s="272">
        <v>7401.0516362858143</v>
      </c>
      <c r="L14" s="271"/>
      <c r="M14" s="271" t="s">
        <v>837</v>
      </c>
    </row>
    <row r="15" spans="1:13" ht="24" customHeight="1" x14ac:dyDescent="0.6">
      <c r="A15" s="682"/>
      <c r="B15" s="682"/>
      <c r="C15" s="705">
        <v>31.068399299999999</v>
      </c>
      <c r="D15" s="705">
        <v>24.596076</v>
      </c>
      <c r="E15" s="705">
        <v>-4.5149265999999999</v>
      </c>
      <c r="F15" s="1209">
        <v>4.5924769000000003</v>
      </c>
      <c r="G15" s="1209">
        <v>5.0645762000000003</v>
      </c>
      <c r="H15" s="1209">
        <v>21.397312599999999</v>
      </c>
      <c r="I15" s="1209">
        <v>7.6729598000000001</v>
      </c>
      <c r="J15" s="1209">
        <v>1.9696979999999999</v>
      </c>
      <c r="K15" s="1209">
        <v>8.8918891000000002</v>
      </c>
      <c r="L15" s="705"/>
      <c r="M15" s="706"/>
    </row>
    <row r="16" spans="1:13" ht="24" customHeight="1" x14ac:dyDescent="0.6">
      <c r="A16" s="275" t="s">
        <v>801</v>
      </c>
      <c r="B16" s="275"/>
      <c r="C16" s="276">
        <v>-1366.6824352532178</v>
      </c>
      <c r="D16" s="276">
        <v>-1067.3821701742147</v>
      </c>
      <c r="E16" s="276">
        <v>-416.48830053579798</v>
      </c>
      <c r="F16" s="1494">
        <v>-112.79161951594571</v>
      </c>
      <c r="G16" s="1494">
        <v>-31.21146423951269</v>
      </c>
      <c r="H16" s="1494">
        <v>-26.879229304929094</v>
      </c>
      <c r="I16" s="1494">
        <v>-37.563227489429025</v>
      </c>
      <c r="J16" s="1494">
        <v>-63.754449985364708</v>
      </c>
      <c r="K16" s="1494">
        <v>-271.38452173126683</v>
      </c>
      <c r="L16" s="277"/>
      <c r="M16" s="277" t="s">
        <v>802</v>
      </c>
    </row>
    <row r="17" spans="1:13" ht="24" customHeight="1" x14ac:dyDescent="0.6">
      <c r="A17" s="707" t="s">
        <v>838</v>
      </c>
      <c r="B17" s="707"/>
      <c r="C17" s="1493">
        <v>-345.8727070023067</v>
      </c>
      <c r="D17" s="1493">
        <v>-602.20740159569164</v>
      </c>
      <c r="E17" s="1493">
        <v>266.72319468151238</v>
      </c>
      <c r="F17" s="1495">
        <v>-9.3140818065610684</v>
      </c>
      <c r="G17" s="1495">
        <v>58.690731851962049</v>
      </c>
      <c r="H17" s="1495">
        <v>4.3672928645303815</v>
      </c>
      <c r="I17" s="1495">
        <v>47.327994175782159</v>
      </c>
      <c r="J17" s="1495">
        <v>18.635368828398352</v>
      </c>
      <c r="K17" s="1495">
        <v>188.83242936410289</v>
      </c>
      <c r="L17" s="708"/>
      <c r="M17" s="709" t="s">
        <v>804</v>
      </c>
    </row>
    <row r="18" spans="1:13" ht="24" customHeight="1" x14ac:dyDescent="0.6">
      <c r="A18" s="275" t="s">
        <v>805</v>
      </c>
      <c r="B18" s="275"/>
      <c r="C18" s="276">
        <v>-0.63194140753269001</v>
      </c>
      <c r="D18" s="276">
        <v>20.302843217234145</v>
      </c>
      <c r="E18" s="276">
        <v>69.824973169874482</v>
      </c>
      <c r="F18" s="1210" t="s">
        <v>193</v>
      </c>
      <c r="G18" s="1561" t="s">
        <v>193</v>
      </c>
      <c r="H18" s="1561" t="s">
        <v>193</v>
      </c>
      <c r="I18" s="1561" t="s">
        <v>193</v>
      </c>
      <c r="J18" s="1561" t="s">
        <v>193</v>
      </c>
      <c r="K18" s="1561" t="s">
        <v>193</v>
      </c>
      <c r="L18" s="277"/>
      <c r="M18" s="277" t="s">
        <v>806</v>
      </c>
    </row>
    <row r="19" spans="1:13" ht="24" customHeight="1" x14ac:dyDescent="0.6">
      <c r="A19" s="707" t="s">
        <v>807</v>
      </c>
      <c r="B19" s="707"/>
      <c r="C19" s="1493">
        <v>-207.65009773627207</v>
      </c>
      <c r="D19" s="1493">
        <v>217.1166168103756</v>
      </c>
      <c r="E19" s="1493">
        <v>-431.06197355997125</v>
      </c>
      <c r="F19" s="1211" t="s">
        <v>193</v>
      </c>
      <c r="G19" s="1211" t="s">
        <v>193</v>
      </c>
      <c r="H19" s="1211" t="s">
        <v>193</v>
      </c>
      <c r="I19" s="1211" t="s">
        <v>193</v>
      </c>
      <c r="J19" s="1211" t="s">
        <v>193</v>
      </c>
      <c r="K19" s="1211" t="s">
        <v>193</v>
      </c>
      <c r="L19" s="709"/>
      <c r="M19" s="709" t="s">
        <v>839</v>
      </c>
    </row>
    <row r="20" spans="1:13" ht="24" customHeight="1" x14ac:dyDescent="0.6">
      <c r="A20" s="275" t="s">
        <v>819</v>
      </c>
      <c r="B20" s="275"/>
      <c r="C20" s="276">
        <v>340.29036614611152</v>
      </c>
      <c r="D20" s="276">
        <v>-2.52817843191814</v>
      </c>
      <c r="E20" s="276">
        <v>180.4043557085844</v>
      </c>
      <c r="F20" s="1210" t="s">
        <v>193</v>
      </c>
      <c r="G20" s="1561" t="s">
        <v>193</v>
      </c>
      <c r="H20" s="1561" t="s">
        <v>193</v>
      </c>
      <c r="I20" s="1561" t="s">
        <v>193</v>
      </c>
      <c r="J20" s="1561" t="s">
        <v>193</v>
      </c>
      <c r="K20" s="1561" t="s">
        <v>193</v>
      </c>
      <c r="L20" s="277"/>
      <c r="M20" s="277" t="s">
        <v>820</v>
      </c>
    </row>
    <row r="21" spans="1:13" ht="24" customHeight="1" x14ac:dyDescent="0.6">
      <c r="A21" s="707" t="s">
        <v>840</v>
      </c>
      <c r="B21" s="707"/>
      <c r="C21" s="1493">
        <v>-213.86438000000001</v>
      </c>
      <c r="D21" s="1493">
        <v>-367.31612000000001</v>
      </c>
      <c r="E21" s="1493">
        <v>85.890550000000005</v>
      </c>
      <c r="F21" s="1495">
        <v>20.183890000000002</v>
      </c>
      <c r="G21" s="1495">
        <v>23.220420000000001</v>
      </c>
      <c r="H21" s="1495">
        <v>76.435969999999998</v>
      </c>
      <c r="I21" s="1495">
        <v>87.392169999999993</v>
      </c>
      <c r="J21" s="1495">
        <v>78.634060000000005</v>
      </c>
      <c r="K21" s="1495">
        <v>385.99209000000002</v>
      </c>
      <c r="L21" s="709"/>
      <c r="M21" s="709" t="s">
        <v>822</v>
      </c>
    </row>
    <row r="22" spans="1:13" ht="10.35" customHeight="1" x14ac:dyDescent="0.6">
      <c r="A22" s="279"/>
      <c r="B22" s="279"/>
      <c r="C22" s="279"/>
      <c r="D22" s="279"/>
      <c r="E22" s="279"/>
      <c r="F22" s="279"/>
      <c r="G22" s="279"/>
      <c r="H22" s="279"/>
      <c r="I22" s="279"/>
      <c r="J22" s="279"/>
      <c r="K22" s="279"/>
      <c r="L22" s="279"/>
      <c r="M22" s="279"/>
    </row>
    <row r="23" spans="1:13" ht="10.35" customHeight="1" x14ac:dyDescent="0.6">
      <c r="A23" s="280"/>
      <c r="B23" s="280"/>
      <c r="C23" s="280"/>
      <c r="D23" s="280"/>
      <c r="E23" s="280"/>
      <c r="F23" s="280"/>
      <c r="G23" s="280"/>
      <c r="H23" s="280"/>
      <c r="I23" s="280"/>
      <c r="J23" s="280"/>
      <c r="K23" s="1356"/>
      <c r="L23" s="280"/>
      <c r="M23" s="280"/>
    </row>
    <row r="24" spans="1:13" ht="24" customHeight="1" x14ac:dyDescent="0.6">
      <c r="A24" s="281" t="s">
        <v>841</v>
      </c>
      <c r="B24" s="282"/>
      <c r="C24" s="282"/>
      <c r="D24" s="282"/>
      <c r="E24" s="282"/>
      <c r="F24" s="282"/>
      <c r="G24" s="282"/>
      <c r="H24" s="282"/>
      <c r="I24" s="282"/>
      <c r="J24" s="282"/>
      <c r="K24" s="1357"/>
      <c r="L24" s="282"/>
      <c r="M24" s="216" t="s">
        <v>160</v>
      </c>
    </row>
    <row r="25" spans="1:13" ht="21" customHeight="1" x14ac:dyDescent="0.6">
      <c r="A25" s="281" t="s">
        <v>842</v>
      </c>
      <c r="B25" s="281"/>
      <c r="C25" s="281"/>
      <c r="D25" s="281"/>
      <c r="E25" s="281"/>
      <c r="F25" s="281"/>
      <c r="G25" s="281"/>
      <c r="H25" s="281"/>
      <c r="I25" s="281"/>
      <c r="J25" s="278"/>
      <c r="K25" s="1358"/>
      <c r="L25" s="281"/>
      <c r="M25" s="283" t="s">
        <v>843</v>
      </c>
    </row>
    <row r="26" spans="1:13" ht="21" customHeight="1" x14ac:dyDescent="0.6">
      <c r="A26" s="281"/>
      <c r="B26" s="294"/>
      <c r="C26" s="281"/>
      <c r="D26" s="281"/>
      <c r="E26" s="281"/>
      <c r="F26" s="281"/>
      <c r="G26" s="281"/>
      <c r="H26" s="281"/>
      <c r="I26" s="281"/>
      <c r="J26" s="278"/>
      <c r="K26" s="1358"/>
      <c r="L26" s="281"/>
      <c r="M26" s="432" t="s">
        <v>164</v>
      </c>
    </row>
    <row r="27" spans="1:13" x14ac:dyDescent="0.6">
      <c r="A27" s="281" t="s">
        <v>844</v>
      </c>
      <c r="B27" s="281"/>
      <c r="C27" s="281"/>
      <c r="D27" s="281"/>
      <c r="E27" s="281"/>
      <c r="F27" s="281"/>
      <c r="G27" s="281"/>
      <c r="H27" s="281"/>
      <c r="I27" s="281"/>
      <c r="J27" s="281"/>
      <c r="K27" s="1359"/>
      <c r="L27" s="281"/>
    </row>
    <row r="28" spans="1:13" x14ac:dyDescent="0.6">
      <c r="A28" s="281" t="s">
        <v>845</v>
      </c>
      <c r="B28" s="281"/>
      <c r="C28" s="281"/>
      <c r="D28" s="281"/>
      <c r="E28" s="281"/>
      <c r="F28" s="281"/>
      <c r="G28" s="281"/>
      <c r="H28" s="281"/>
      <c r="I28" s="281"/>
      <c r="J28" s="281"/>
      <c r="K28" s="1359"/>
      <c r="L28" s="281"/>
      <c r="M28" s="270"/>
    </row>
  </sheetData>
  <mergeCells count="2">
    <mergeCell ref="A3:M3"/>
    <mergeCell ref="A4:M4"/>
  </mergeCells>
  <phoneticPr fontId="112" type="noConversion"/>
  <pageMargins left="0.4" right="0.39370078740157499" top="0.39370078740157499" bottom="0" header="0" footer="0"/>
  <pageSetup paperSize="9"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BF3D-5099-4475-851E-32D0C8595384}">
  <sheetPr codeName="Sheet14">
    <pageSetUpPr fitToPage="1"/>
  </sheetPr>
  <dimension ref="A1:O25"/>
  <sheetViews>
    <sheetView showGridLines="0" zoomScale="70" zoomScaleNormal="70" workbookViewId="0">
      <selection activeCell="I8" sqref="I8"/>
    </sheetView>
  </sheetViews>
  <sheetFormatPr defaultColWidth="9" defaultRowHeight="23.1" customHeight="1" x14ac:dyDescent="0.25"/>
  <cols>
    <col min="1" max="1" width="58.375" style="1193" customWidth="1"/>
    <col min="2" max="10" width="11.375" style="1196" customWidth="1"/>
    <col min="11" max="11" width="51.625" style="1196" customWidth="1"/>
    <col min="12" max="15" width="9.625" style="1196" customWidth="1"/>
    <col min="16" max="16384" width="9" style="1193"/>
  </cols>
  <sheetData>
    <row r="1" spans="1:15" ht="23.1" customHeight="1" x14ac:dyDescent="0.25">
      <c r="A1" s="1635" t="s">
        <v>846</v>
      </c>
      <c r="B1" s="1635"/>
      <c r="C1" s="1635"/>
      <c r="D1" s="1635"/>
      <c r="E1" s="1635"/>
      <c r="F1" s="1635"/>
      <c r="G1" s="1635"/>
      <c r="H1" s="1635"/>
      <c r="I1" s="1635"/>
      <c r="J1" s="1635"/>
      <c r="K1" s="1635"/>
      <c r="L1" s="1276"/>
      <c r="M1" s="1276"/>
      <c r="N1" s="1276"/>
      <c r="O1" s="1276"/>
    </row>
    <row r="2" spans="1:15" ht="23.1" customHeight="1" x14ac:dyDescent="0.25">
      <c r="A2" s="1635" t="s">
        <v>847</v>
      </c>
      <c r="B2" s="1635"/>
      <c r="C2" s="1635"/>
      <c r="D2" s="1635"/>
      <c r="E2" s="1635"/>
      <c r="F2" s="1635"/>
      <c r="G2" s="1635"/>
      <c r="H2" s="1635"/>
      <c r="I2" s="1635"/>
      <c r="J2" s="1635"/>
      <c r="K2" s="1635"/>
      <c r="L2" s="1276"/>
      <c r="M2" s="1276"/>
      <c r="N2" s="1276"/>
      <c r="O2" s="1276"/>
    </row>
    <row r="3" spans="1:15" ht="23.1" customHeight="1" thickBot="1" x14ac:dyDescent="0.3">
      <c r="A3" s="1194" t="s">
        <v>848</v>
      </c>
      <c r="K3" s="1195" t="s">
        <v>849</v>
      </c>
    </row>
    <row r="4" spans="1:15" ht="29.4" x14ac:dyDescent="0.7">
      <c r="A4" s="1632" t="s">
        <v>850</v>
      </c>
      <c r="B4" s="1433" t="s">
        <v>851</v>
      </c>
      <c r="C4" s="1433" t="s">
        <v>852</v>
      </c>
      <c r="D4" s="1433" t="s">
        <v>852</v>
      </c>
      <c r="E4" s="1433" t="s">
        <v>853</v>
      </c>
      <c r="F4" s="1433"/>
      <c r="G4" s="1433" t="s">
        <v>853</v>
      </c>
      <c r="H4" s="1433"/>
      <c r="I4" s="1433"/>
      <c r="J4" s="1433"/>
      <c r="K4" s="1632" t="s">
        <v>850</v>
      </c>
      <c r="L4" s="1419"/>
      <c r="M4" s="1419"/>
      <c r="N4" s="1419"/>
      <c r="O4" s="1419"/>
    </row>
    <row r="5" spans="1:15" ht="30" thickBot="1" x14ac:dyDescent="0.75">
      <c r="A5" s="1633"/>
      <c r="B5" s="1434" t="s">
        <v>854</v>
      </c>
      <c r="C5" s="1434" t="s">
        <v>855</v>
      </c>
      <c r="D5" s="1434" t="s">
        <v>855</v>
      </c>
      <c r="E5" s="1434" t="s">
        <v>856</v>
      </c>
      <c r="F5" s="1434"/>
      <c r="G5" s="1434" t="s">
        <v>856</v>
      </c>
      <c r="H5" s="1434"/>
      <c r="I5" s="1434"/>
      <c r="J5" s="1434"/>
      <c r="K5" s="1633"/>
      <c r="L5" s="1419"/>
      <c r="M5" s="1419"/>
      <c r="N5" s="1419"/>
      <c r="O5" s="1419"/>
    </row>
    <row r="6" spans="1:15" ht="27.6" x14ac:dyDescent="0.6">
      <c r="A6" s="1633"/>
      <c r="B6" s="1425" t="s">
        <v>850</v>
      </c>
      <c r="C6" s="1425"/>
      <c r="D6" s="1435" t="s">
        <v>857</v>
      </c>
      <c r="E6" s="1435" t="s">
        <v>858</v>
      </c>
      <c r="F6" s="1435" t="s">
        <v>859</v>
      </c>
      <c r="G6" s="1435" t="s">
        <v>860</v>
      </c>
      <c r="H6" s="1435" t="s">
        <v>861</v>
      </c>
      <c r="I6" s="1435" t="s">
        <v>862</v>
      </c>
      <c r="J6" s="1572"/>
      <c r="K6" s="1633"/>
      <c r="L6" s="1419"/>
      <c r="M6" s="1419"/>
      <c r="N6" s="1419"/>
      <c r="O6" s="1419"/>
    </row>
    <row r="7" spans="1:15" ht="24.6" thickBot="1" x14ac:dyDescent="0.65">
      <c r="A7" s="1634"/>
      <c r="B7" s="1418" t="s">
        <v>850</v>
      </c>
      <c r="C7" s="1418"/>
      <c r="D7" s="1417"/>
      <c r="E7" s="1417"/>
      <c r="F7" s="1417"/>
      <c r="G7" s="1417"/>
      <c r="H7" s="1417"/>
      <c r="I7" s="1417"/>
      <c r="J7" s="1417"/>
      <c r="K7" s="1634"/>
      <c r="L7" s="1419"/>
      <c r="M7" s="1419"/>
      <c r="N7" s="1419"/>
      <c r="O7" s="1419"/>
    </row>
    <row r="8" spans="1:15" ht="23.1" customHeight="1" x14ac:dyDescent="0.65">
      <c r="A8" s="1420" t="s">
        <v>809</v>
      </c>
      <c r="B8" s="1437">
        <v>-1096.7537670927054</v>
      </c>
      <c r="C8" s="1437">
        <v>4003.828535548917</v>
      </c>
      <c r="D8" s="1436">
        <v>-751.21335471762291</v>
      </c>
      <c r="E8" s="1437">
        <v>-1385.3504476535836</v>
      </c>
      <c r="F8" s="1437">
        <v>-661.25075938151838</v>
      </c>
      <c r="G8" s="1437">
        <v>-597.41454862245598</v>
      </c>
      <c r="H8" s="1437">
        <v>812.04969530029405</v>
      </c>
      <c r="I8" s="1437">
        <v>356.42050629052665</v>
      </c>
      <c r="J8" s="1437"/>
      <c r="K8" s="1420" t="s">
        <v>863</v>
      </c>
      <c r="L8" s="1419"/>
      <c r="M8" s="1419"/>
      <c r="N8" s="1419"/>
      <c r="O8" s="1419"/>
    </row>
    <row r="9" spans="1:15" ht="23.1" customHeight="1" x14ac:dyDescent="0.65">
      <c r="A9" s="1421" t="s">
        <v>864</v>
      </c>
      <c r="B9" s="1439">
        <v>22.7646903311595</v>
      </c>
      <c r="C9" s="1439">
        <v>-1497.6316647557221</v>
      </c>
      <c r="D9" s="1438">
        <v>89.599279740433801</v>
      </c>
      <c r="E9" s="1439">
        <v>407.36858746682299</v>
      </c>
      <c r="F9" s="1439">
        <v>-134.37631456526731</v>
      </c>
      <c r="G9" s="1439">
        <v>537.8658521143642</v>
      </c>
      <c r="H9" s="1439">
        <v>-116.12325236358879</v>
      </c>
      <c r="I9" s="1439">
        <v>-525.26268217826396</v>
      </c>
      <c r="J9" s="1439"/>
      <c r="K9" s="1421" t="s">
        <v>812</v>
      </c>
      <c r="L9" s="1419"/>
      <c r="M9" s="1419"/>
      <c r="N9" s="1419"/>
      <c r="O9" s="1419"/>
    </row>
    <row r="10" spans="1:15" ht="23.1" customHeight="1" x14ac:dyDescent="0.65">
      <c r="A10" s="1420" t="s">
        <v>814</v>
      </c>
      <c r="B10" s="1437">
        <v>-15862.999913911517</v>
      </c>
      <c r="C10" s="1437">
        <v>-439.43594246462914</v>
      </c>
      <c r="D10" s="1436">
        <v>-2423.4313449325573</v>
      </c>
      <c r="E10" s="1437">
        <v>-6956.5409037899171</v>
      </c>
      <c r="F10" s="1437">
        <v>62.68222879012</v>
      </c>
      <c r="G10" s="1437">
        <v>-35.348001660118001</v>
      </c>
      <c r="H10" s="1437">
        <v>4276.6426003698443</v>
      </c>
      <c r="I10" s="1437">
        <v>-593.28407946916866</v>
      </c>
      <c r="J10" s="1437"/>
      <c r="K10" s="1420" t="s">
        <v>865</v>
      </c>
      <c r="L10" s="1419"/>
      <c r="M10" s="1419"/>
      <c r="N10" s="1419"/>
      <c r="O10" s="1419"/>
    </row>
    <row r="11" spans="1:15" ht="23.1" customHeight="1" x14ac:dyDescent="0.65">
      <c r="A11" s="1421" t="s">
        <v>866</v>
      </c>
      <c r="B11" s="1439"/>
      <c r="C11" s="1439"/>
      <c r="D11" s="1438"/>
      <c r="E11" s="1439"/>
      <c r="F11" s="1439"/>
      <c r="G11" s="1439"/>
      <c r="H11" s="1439"/>
      <c r="I11" s="1439"/>
      <c r="J11" s="1439"/>
      <c r="K11" s="1421" t="s">
        <v>867</v>
      </c>
      <c r="L11" s="1419"/>
      <c r="M11" s="1419"/>
      <c r="N11" s="1419"/>
      <c r="O11" s="1419"/>
    </row>
    <row r="12" spans="1:15" ht="23.1" customHeight="1" x14ac:dyDescent="0.65">
      <c r="A12" s="1422" t="s">
        <v>868</v>
      </c>
      <c r="B12" s="1437"/>
      <c r="C12" s="1437"/>
      <c r="D12" s="1436"/>
      <c r="E12" s="1437"/>
      <c r="F12" s="1437"/>
      <c r="G12" s="1437"/>
      <c r="H12" s="1437"/>
      <c r="I12" s="1437"/>
      <c r="J12" s="1437"/>
      <c r="K12" s="1422" t="s">
        <v>869</v>
      </c>
      <c r="L12" s="1419"/>
      <c r="M12" s="1419"/>
      <c r="N12" s="1419"/>
      <c r="O12" s="1419"/>
    </row>
    <row r="13" spans="1:15" ht="23.1" customHeight="1" x14ac:dyDescent="0.65">
      <c r="A13" s="1423" t="s">
        <v>870</v>
      </c>
      <c r="B13" s="1439">
        <v>5262.8664396654322</v>
      </c>
      <c r="C13" s="1439">
        <v>4054.3482306052115</v>
      </c>
      <c r="D13" s="1438">
        <v>-66.215009040931221</v>
      </c>
      <c r="E13" s="1439">
        <v>490.20452049848654</v>
      </c>
      <c r="F13" s="1439">
        <v>1253.4608787320219</v>
      </c>
      <c r="G13" s="1439">
        <v>1898.8774084999516</v>
      </c>
      <c r="H13" s="1439">
        <v>704.7887698520384</v>
      </c>
      <c r="I13" s="1439">
        <v>1091.8151803616452</v>
      </c>
      <c r="J13" s="1439"/>
      <c r="K13" s="1423" t="s">
        <v>871</v>
      </c>
      <c r="L13" s="1419"/>
      <c r="M13" s="1419"/>
      <c r="N13" s="1419"/>
      <c r="O13" s="1419"/>
    </row>
    <row r="14" spans="1:15" ht="23.1" customHeight="1" x14ac:dyDescent="0.65">
      <c r="A14" s="1422" t="s">
        <v>872</v>
      </c>
      <c r="B14" s="1437">
        <v>11433.755873826653</v>
      </c>
      <c r="C14" s="1437">
        <v>5404.7972752014348</v>
      </c>
      <c r="D14" s="1436">
        <v>111.60374429625941</v>
      </c>
      <c r="E14" s="1437">
        <v>2190.7406426044854</v>
      </c>
      <c r="F14" s="1437">
        <v>377.28674214294921</v>
      </c>
      <c r="G14" s="1437" t="s">
        <v>193</v>
      </c>
      <c r="H14" s="1437" t="s">
        <v>193</v>
      </c>
      <c r="I14" s="1437" t="s">
        <v>193</v>
      </c>
      <c r="J14" s="1437"/>
      <c r="K14" s="1422" t="s">
        <v>873</v>
      </c>
      <c r="L14" s="1419"/>
      <c r="M14" s="1419"/>
      <c r="N14" s="1419"/>
      <c r="O14" s="1419"/>
    </row>
    <row r="15" spans="1:15" ht="23.1" customHeight="1" x14ac:dyDescent="0.65">
      <c r="A15" s="1423" t="s">
        <v>874</v>
      </c>
      <c r="B15" s="1439"/>
      <c r="C15" s="1439"/>
      <c r="D15" s="1438"/>
      <c r="E15" s="1439"/>
      <c r="F15" s="1439"/>
      <c r="G15" s="1439"/>
      <c r="H15" s="1439"/>
      <c r="I15" s="1439"/>
      <c r="J15" s="1439"/>
      <c r="K15" s="1423" t="s">
        <v>875</v>
      </c>
      <c r="L15" s="1419"/>
      <c r="M15" s="1419"/>
      <c r="N15" s="1419"/>
      <c r="O15" s="1419"/>
    </row>
    <row r="16" spans="1:15" ht="23.1" customHeight="1" x14ac:dyDescent="0.65">
      <c r="A16" s="1422" t="s">
        <v>870</v>
      </c>
      <c r="B16" s="1437">
        <v>-6127.4856632587471</v>
      </c>
      <c r="C16" s="1437">
        <v>-9724.9024076172827</v>
      </c>
      <c r="D16" s="1436">
        <v>-3379.7859520157872</v>
      </c>
      <c r="E16" s="1437">
        <v>-728.83076668290755</v>
      </c>
      <c r="F16" s="1437">
        <v>-1685.6133113001692</v>
      </c>
      <c r="G16" s="1437">
        <v>-462.72182438030836</v>
      </c>
      <c r="H16" s="1437">
        <v>-1613.9283766341946</v>
      </c>
      <c r="I16" s="1437">
        <v>-479.46203057472633</v>
      </c>
      <c r="J16" s="1437"/>
      <c r="K16" s="1422" t="s">
        <v>871</v>
      </c>
      <c r="L16" s="1419"/>
      <c r="M16" s="1419"/>
      <c r="N16" s="1419"/>
      <c r="O16" s="1419"/>
    </row>
    <row r="17" spans="1:15" ht="23.1" customHeight="1" x14ac:dyDescent="0.65">
      <c r="A17" s="1423" t="s">
        <v>872</v>
      </c>
      <c r="B17" s="1439">
        <v>-7586.8886939407939</v>
      </c>
      <c r="C17" s="1439">
        <v>-12189.56011387897</v>
      </c>
      <c r="D17" s="1438">
        <v>-3090.7687252239807</v>
      </c>
      <c r="E17" s="1439">
        <v>-1126.3806380188732</v>
      </c>
      <c r="F17" s="1439">
        <v>-1726.5133254976658</v>
      </c>
      <c r="G17" s="1439" t="s">
        <v>193</v>
      </c>
      <c r="H17" s="1439" t="s">
        <v>193</v>
      </c>
      <c r="I17" s="1439" t="s">
        <v>193</v>
      </c>
      <c r="J17" s="1439"/>
      <c r="K17" s="1423" t="s">
        <v>873</v>
      </c>
      <c r="L17" s="1419"/>
      <c r="M17" s="1419"/>
      <c r="N17" s="1419"/>
      <c r="O17" s="1419"/>
    </row>
    <row r="18" spans="1:15" ht="23.1" customHeight="1" x14ac:dyDescent="0.65">
      <c r="A18" s="1422" t="s">
        <v>876</v>
      </c>
      <c r="B18" s="1437">
        <v>1147.3267903996311</v>
      </c>
      <c r="C18" s="1437">
        <v>-2985.5301246608728</v>
      </c>
      <c r="D18" s="1436">
        <v>44.185986853852746</v>
      </c>
      <c r="E18" s="1437">
        <v>-5522.1638405271524</v>
      </c>
      <c r="F18" s="1437">
        <v>-851.43778194266361</v>
      </c>
      <c r="G18" s="1437">
        <v>-791.36441563964229</v>
      </c>
      <c r="H18" s="1437">
        <v>-2314.654207583189</v>
      </c>
      <c r="I18" s="1437">
        <v>-1335.9455293277847</v>
      </c>
      <c r="J18" s="1437"/>
      <c r="K18" s="1422" t="s">
        <v>877</v>
      </c>
      <c r="L18" s="1419"/>
      <c r="M18" s="1419"/>
      <c r="N18" s="1419"/>
      <c r="O18" s="1419"/>
    </row>
    <row r="19" spans="1:15" ht="23.1" customHeight="1" x14ac:dyDescent="0.65">
      <c r="A19" s="1423" t="s">
        <v>878</v>
      </c>
      <c r="B19" s="1439">
        <v>8326.6742177622946</v>
      </c>
      <c r="C19" s="1439">
        <v>-6172.8001473802933</v>
      </c>
      <c r="D19" s="1438">
        <v>-875.56806869567367</v>
      </c>
      <c r="E19" s="1439">
        <v>3464.126418400147</v>
      </c>
      <c r="F19" s="1439">
        <v>-1823.5971931163283</v>
      </c>
      <c r="G19" s="1439">
        <v>-1303.5651309370826</v>
      </c>
      <c r="H19" s="1439">
        <v>-242.68169597255331</v>
      </c>
      <c r="I19" s="1439">
        <v>1076.7437697357529</v>
      </c>
      <c r="J19" s="1439"/>
      <c r="K19" s="1423" t="s">
        <v>879</v>
      </c>
      <c r="L19" s="1419"/>
      <c r="M19" s="1419"/>
      <c r="N19" s="1419"/>
      <c r="O19" s="1419"/>
    </row>
    <row r="20" spans="1:15" ht="23.1" customHeight="1" x14ac:dyDescent="0.65">
      <c r="A20" s="1422" t="s">
        <v>880</v>
      </c>
      <c r="B20" s="1437">
        <v>3965.2621830905964</v>
      </c>
      <c r="C20" s="1437">
        <v>4172.4859621572305</v>
      </c>
      <c r="D20" s="1436">
        <v>69.325652618099099</v>
      </c>
      <c r="E20" s="1437">
        <v>1515.7861201766837</v>
      </c>
      <c r="F20" s="1437">
        <v>-1875.7441968633509</v>
      </c>
      <c r="G20" s="1437">
        <v>-295.23469494957101</v>
      </c>
      <c r="H20" s="1437">
        <v>548.87570289674591</v>
      </c>
      <c r="I20" s="1437">
        <v>45.101340406738302</v>
      </c>
      <c r="J20" s="1437"/>
      <c r="K20" s="1422" t="s">
        <v>881</v>
      </c>
      <c r="L20" s="1419"/>
      <c r="M20" s="1419"/>
      <c r="N20" s="1419"/>
      <c r="O20" s="1419"/>
    </row>
    <row r="21" spans="1:15" ht="23.1" customHeight="1" thickBot="1" x14ac:dyDescent="0.7">
      <c r="A21" s="1424" t="s">
        <v>882</v>
      </c>
      <c r="B21" s="1441">
        <v>4500.711424406647</v>
      </c>
      <c r="C21" s="1441">
        <v>3854.7496530825319</v>
      </c>
      <c r="D21" s="1440">
        <v>2835.7738032719744</v>
      </c>
      <c r="E21" s="1441">
        <v>-563.13696831797324</v>
      </c>
      <c r="F21" s="1441">
        <v>404.17790825664019</v>
      </c>
      <c r="G21" s="1441">
        <v>492.78689716645005</v>
      </c>
      <c r="H21" s="1441">
        <v>712.54740401949471</v>
      </c>
      <c r="I21" s="1441">
        <v>-449.05449633066991</v>
      </c>
      <c r="J21" s="1441"/>
      <c r="K21" s="1424" t="s">
        <v>883</v>
      </c>
      <c r="L21" s="1419"/>
      <c r="M21" s="1419"/>
      <c r="N21" s="1419"/>
      <c r="O21" s="1419"/>
    </row>
    <row r="23" spans="1:15" ht="23.1" customHeight="1" x14ac:dyDescent="0.25">
      <c r="K23" s="216" t="s">
        <v>160</v>
      </c>
    </row>
    <row r="24" spans="1:15" ht="23.1" customHeight="1" x14ac:dyDescent="0.25">
      <c r="K24" s="283" t="s">
        <v>884</v>
      </c>
    </row>
    <row r="25" spans="1:15" ht="23.1" customHeight="1" x14ac:dyDescent="0.25">
      <c r="E25" s="432"/>
      <c r="F25" s="432"/>
      <c r="G25" s="432"/>
      <c r="H25" s="432"/>
      <c r="I25" s="432"/>
      <c r="J25" s="432"/>
      <c r="K25" s="432" t="s">
        <v>164</v>
      </c>
    </row>
  </sheetData>
  <mergeCells count="4">
    <mergeCell ref="A4:A7"/>
    <mergeCell ref="A1:K1"/>
    <mergeCell ref="A2:K2"/>
    <mergeCell ref="K4:K7"/>
  </mergeCells>
  <printOptions horizontalCentered="1"/>
  <pageMargins left="0.11811023622047245" right="0.11811023622047245" top="0.55118110236220474" bottom="0.55118110236220474" header="0.31496062992125984" footer="0.31496062992125984"/>
  <pageSetup paperSize="9" scale="64"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A7EE-D35A-476D-B891-6844118D9B3E}">
  <sheetPr codeName="Sheet15">
    <pageSetUpPr fitToPage="1"/>
  </sheetPr>
  <dimension ref="A1:EO24"/>
  <sheetViews>
    <sheetView showGridLines="0" zoomScale="70" zoomScaleNormal="70" workbookViewId="0">
      <pane xSplit="2" ySplit="3" topLeftCell="C17" activePane="bottomRight" state="frozen"/>
      <selection pane="topRight" activeCell="A3" sqref="A3:N3"/>
      <selection pane="bottomLeft" activeCell="A3" sqref="A3:N3"/>
      <selection pane="bottomRight" activeCell="T30" sqref="T30"/>
    </sheetView>
  </sheetViews>
  <sheetFormatPr defaultColWidth="9.375" defaultRowHeight="18" customHeight="1" x14ac:dyDescent="0.45"/>
  <cols>
    <col min="1" max="1" width="37" style="162" customWidth="1"/>
    <col min="2" max="2" width="10.625" style="162" bestFit="1" customWidth="1"/>
    <col min="3" max="3" width="11.625" style="162" bestFit="1" customWidth="1"/>
    <col min="4" max="4" width="10.625" style="162" bestFit="1" customWidth="1"/>
    <col min="5" max="7" width="11.625" style="162" bestFit="1" customWidth="1"/>
    <col min="8" max="8" width="9.375" style="162" customWidth="1"/>
    <col min="9" max="11" width="11.625" style="162" bestFit="1" customWidth="1"/>
    <col min="12" max="12" width="10.625" style="162" bestFit="1" customWidth="1"/>
    <col min="13" max="14" width="11.625" style="162" bestFit="1" customWidth="1"/>
    <col min="15" max="16" width="10.625" style="162" bestFit="1" customWidth="1"/>
    <col min="17" max="20" width="11.625" style="162" bestFit="1" customWidth="1"/>
    <col min="21" max="24" width="10.625" style="162" customWidth="1"/>
    <col min="25" max="36" width="11.125" style="162" customWidth="1"/>
    <col min="37" max="37" width="10.5" style="162" customWidth="1"/>
    <col min="38" max="16384" width="9.375" style="162"/>
  </cols>
  <sheetData>
    <row r="1" spans="1:145" ht="21" customHeight="1" x14ac:dyDescent="0.45"/>
    <row r="2" spans="1:145" ht="18" hidden="1" customHeight="1" x14ac:dyDescent="0.45">
      <c r="B2" s="1526" t="s">
        <v>885</v>
      </c>
      <c r="C2" s="163" t="s">
        <v>886</v>
      </c>
      <c r="D2" s="163" t="s">
        <v>887</v>
      </c>
      <c r="E2" s="163" t="s">
        <v>888</v>
      </c>
      <c r="F2" s="163" t="s">
        <v>889</v>
      </c>
      <c r="G2" s="163" t="s">
        <v>890</v>
      </c>
      <c r="H2" s="163" t="s">
        <v>891</v>
      </c>
      <c r="I2" s="163" t="s">
        <v>892</v>
      </c>
      <c r="J2" s="163" t="s">
        <v>893</v>
      </c>
      <c r="K2" s="163" t="s">
        <v>894</v>
      </c>
      <c r="L2" s="163" t="s">
        <v>895</v>
      </c>
      <c r="M2" s="163" t="s">
        <v>896</v>
      </c>
      <c r="N2" s="1526" t="s">
        <v>885</v>
      </c>
      <c r="O2" s="163" t="s">
        <v>886</v>
      </c>
      <c r="P2" s="163" t="s">
        <v>887</v>
      </c>
      <c r="Q2" s="163" t="s">
        <v>888</v>
      </c>
      <c r="R2" s="163" t="s">
        <v>889</v>
      </c>
      <c r="S2" s="163" t="s">
        <v>890</v>
      </c>
      <c r="T2" s="163" t="s">
        <v>891</v>
      </c>
      <c r="U2" s="163" t="s">
        <v>892</v>
      </c>
      <c r="V2" s="163" t="s">
        <v>893</v>
      </c>
      <c r="W2" s="163" t="s">
        <v>894</v>
      </c>
      <c r="X2" s="163" t="s">
        <v>895</v>
      </c>
      <c r="Y2" s="163" t="s">
        <v>896</v>
      </c>
      <c r="Z2" s="1526" t="s">
        <v>885</v>
      </c>
      <c r="AA2" s="163" t="s">
        <v>886</v>
      </c>
      <c r="AB2" s="1508" t="s">
        <v>887</v>
      </c>
      <c r="AC2" s="1508" t="s">
        <v>888</v>
      </c>
      <c r="AD2" s="163" t="s">
        <v>889</v>
      </c>
      <c r="AE2" s="163" t="s">
        <v>890</v>
      </c>
      <c r="AF2" s="163" t="s">
        <v>891</v>
      </c>
      <c r="AG2" s="163" t="s">
        <v>892</v>
      </c>
      <c r="AH2" s="163" t="s">
        <v>893</v>
      </c>
      <c r="AI2" s="163" t="s">
        <v>894</v>
      </c>
      <c r="AJ2" s="163" t="s">
        <v>895</v>
      </c>
      <c r="AK2" s="163" t="s">
        <v>896</v>
      </c>
      <c r="AL2" s="162" t="s">
        <v>897</v>
      </c>
      <c r="AM2" s="162" t="s">
        <v>898</v>
      </c>
      <c r="AN2" s="163"/>
      <c r="AO2" s="163"/>
      <c r="AP2" s="163"/>
      <c r="AQ2" s="163"/>
      <c r="AR2" s="163"/>
      <c r="AS2" s="163"/>
      <c r="AT2" s="163"/>
      <c r="AU2" s="163"/>
      <c r="AV2" s="163"/>
      <c r="AW2" s="163"/>
      <c r="AX2" s="163"/>
      <c r="AY2" s="163"/>
      <c r="AZ2" s="163"/>
      <c r="BA2" s="163"/>
      <c r="BB2" s="163"/>
      <c r="BC2" s="163"/>
      <c r="BD2" s="163"/>
      <c r="BE2" s="163"/>
      <c r="BF2" s="163"/>
      <c r="BG2" s="163"/>
      <c r="BH2" s="163"/>
      <c r="BI2" s="163"/>
    </row>
    <row r="3" spans="1:145" s="1525" customFormat="1" ht="18" hidden="1" customHeight="1" x14ac:dyDescent="0.45">
      <c r="F3" s="1525">
        <v>2</v>
      </c>
      <c r="G3" s="1525">
        <v>0</v>
      </c>
      <c r="H3" s="1525">
        <v>2</v>
      </c>
      <c r="I3" s="1525">
        <v>2</v>
      </c>
      <c r="R3" s="1525">
        <v>2</v>
      </c>
      <c r="S3" s="1525">
        <v>0</v>
      </c>
      <c r="T3" s="1525">
        <v>2</v>
      </c>
      <c r="U3" s="1525">
        <v>3</v>
      </c>
      <c r="AB3" s="1542"/>
      <c r="AC3" s="1542"/>
      <c r="AD3" s="1525">
        <v>2</v>
      </c>
      <c r="AE3" s="1525">
        <v>0</v>
      </c>
      <c r="AF3" s="1525">
        <v>2</v>
      </c>
      <c r="AG3" s="1525">
        <v>4</v>
      </c>
    </row>
    <row r="4" spans="1:145" ht="18" hidden="1" customHeight="1" x14ac:dyDescent="0.45">
      <c r="A4" s="162" t="s">
        <v>899</v>
      </c>
      <c r="B4" s="1463">
        <v>21154.984346333898</v>
      </c>
      <c r="C4" s="1463">
        <v>23393.901867034394</v>
      </c>
      <c r="D4" s="1463">
        <v>28739.350931093719</v>
      </c>
      <c r="E4" s="1463">
        <v>22691.215498496706</v>
      </c>
      <c r="F4" s="1463">
        <v>25597.824122858492</v>
      </c>
      <c r="G4" s="1463">
        <v>26233.710769608759</v>
      </c>
      <c r="H4" s="1463">
        <v>23371.026193162172</v>
      </c>
      <c r="I4" s="1463">
        <v>23626.145409021403</v>
      </c>
      <c r="J4" s="1463">
        <v>24983.139523225909</v>
      </c>
      <c r="K4" s="1463">
        <v>21837.389730978412</v>
      </c>
      <c r="L4" s="1463">
        <v>22185.71318504358</v>
      </c>
      <c r="M4" s="1463">
        <v>21790.908693289221</v>
      </c>
      <c r="N4" s="1463">
        <v>20351.508880838868</v>
      </c>
      <c r="O4" s="1463">
        <v>22374.822245430034</v>
      </c>
      <c r="P4" s="1463">
        <v>27079.474287299792</v>
      </c>
      <c r="Q4" s="1463">
        <v>21513.885906310607</v>
      </c>
      <c r="R4" s="1463">
        <v>24074.81202740299</v>
      </c>
      <c r="S4" s="1463">
        <v>24673.407152436575</v>
      </c>
      <c r="T4" s="1463">
        <v>22039.3</v>
      </c>
      <c r="U4" s="1463">
        <v>23195.1</v>
      </c>
      <c r="V4" s="1463">
        <v>25170.400000000001</v>
      </c>
      <c r="W4" s="1463">
        <v>23342.2</v>
      </c>
      <c r="X4" s="1463">
        <v>23099.9</v>
      </c>
      <c r="Y4" s="1463">
        <v>22380.3</v>
      </c>
      <c r="Z4" s="1506">
        <v>22012.202673367392</v>
      </c>
      <c r="AA4" s="1506">
        <v>23036.45430917183</v>
      </c>
      <c r="AB4" s="1506">
        <v>24543.841759030925</v>
      </c>
      <c r="AC4" s="1506">
        <v>22743.567123858047</v>
      </c>
      <c r="AD4" s="1506">
        <v>25929.815880259488</v>
      </c>
      <c r="AE4" s="1506">
        <v>24641.981782899999</v>
      </c>
      <c r="AF4" s="1496">
        <f>INDEX('ตารางที่ 7'!$G:$K,11,MATCH(AF2,'ตารางที่ 7'!$G$8:$K$8,0))</f>
        <v>25561.692615246244</v>
      </c>
      <c r="AG4" s="1496">
        <f>INDEX('ตารางที่ 7'!$G:$K,11,MATCH(AG2,'ตารางที่ 7'!$G$8:$K$8,0))</f>
        <v>25999.047750996968</v>
      </c>
      <c r="AH4" s="1496">
        <f>INDEX('ตารางที่ 7'!$G:$K,11,MATCH(AH2,'ตารางที่ 7'!$G$8:$K$8,0))</f>
        <v>25660.349728091714</v>
      </c>
      <c r="AI4" s="1506"/>
      <c r="AJ4" s="1496"/>
      <c r="AK4" s="1496"/>
      <c r="AL4" s="474">
        <f>MAX(B4:AK4)</f>
        <v>28739.350931093719</v>
      </c>
      <c r="AM4" s="474">
        <f>+MIN(B4:AK4)</f>
        <v>20351.508880838868</v>
      </c>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c r="CO4" s="164"/>
      <c r="CP4" s="164"/>
      <c r="CQ4" s="164"/>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row>
    <row r="5" spans="1:145" ht="18" hidden="1" customHeight="1" x14ac:dyDescent="0.45">
      <c r="A5" s="162" t="s">
        <v>900</v>
      </c>
      <c r="B5" s="1463">
        <v>20558.675335273721</v>
      </c>
      <c r="C5" s="1463">
        <v>20002.589368686404</v>
      </c>
      <c r="D5" s="1463">
        <v>23573.681074528999</v>
      </c>
      <c r="E5" s="1463">
        <v>21603.057171013046</v>
      </c>
      <c r="F5" s="1463">
        <v>23612.377873808597</v>
      </c>
      <c r="G5" s="1463">
        <v>24175.091772249718</v>
      </c>
      <c r="H5" s="1463">
        <v>23771.743672492605</v>
      </c>
      <c r="I5" s="1463">
        <v>25439.64619261058</v>
      </c>
      <c r="J5" s="1463">
        <v>23552.09149545493</v>
      </c>
      <c r="K5" s="1463">
        <v>20371.840986649873</v>
      </c>
      <c r="L5" s="1463">
        <v>21643.96983267424</v>
      </c>
      <c r="M5" s="1463">
        <v>20828.20949737991</v>
      </c>
      <c r="N5" s="1463">
        <v>23021.526280377864</v>
      </c>
      <c r="O5" s="1463">
        <v>21064.268532123111</v>
      </c>
      <c r="P5" s="1463">
        <v>22774.691657317075</v>
      </c>
      <c r="Q5" s="1463">
        <v>21433.398426795418</v>
      </c>
      <c r="R5" s="1463">
        <v>24020.305967315529</v>
      </c>
      <c r="S5" s="1463">
        <v>22655.800000024767</v>
      </c>
      <c r="T5" s="1463">
        <v>21684.1</v>
      </c>
      <c r="U5" s="1463">
        <v>21970.6</v>
      </c>
      <c r="V5" s="1463">
        <v>21357.3</v>
      </c>
      <c r="W5" s="1463">
        <v>22077.4</v>
      </c>
      <c r="X5" s="1463">
        <v>23258.5</v>
      </c>
      <c r="Y5" s="1463">
        <v>20034.599999999999</v>
      </c>
      <c r="Z5" s="1506">
        <v>23112.153713933756</v>
      </c>
      <c r="AA5" s="1506">
        <v>21300.796897798708</v>
      </c>
      <c r="AB5" s="1506">
        <v>23569.153695730842</v>
      </c>
      <c r="AC5" s="1506">
        <v>22479.011842549851</v>
      </c>
      <c r="AD5" s="1506">
        <v>23105.057344186833</v>
      </c>
      <c r="AE5" s="1506">
        <v>22192.712468999998</v>
      </c>
      <c r="AF5" s="1496">
        <f>INDEX('ตารางที่ 7'!$G:$K,21,MATCH(AF2,'ตารางที่ 7'!$G$8:$K$8,0))</f>
        <v>24700.907781647475</v>
      </c>
      <c r="AG5" s="1496">
        <f>INDEX('ตารางที่ 7'!$G:$K,21,MATCH(AG2,'ตารางที่ 7'!$G$8:$K$8,0))</f>
        <v>23556.614036045165</v>
      </c>
      <c r="AH5" s="1496">
        <f>INDEX('ตารางที่ 7'!$G:$K,21,MATCH(AH2,'ตารางที่ 7'!$G$8:$K$8,0))</f>
        <v>23190.823555829596</v>
      </c>
      <c r="AI5" s="1506"/>
      <c r="AJ5" s="1496"/>
      <c r="AK5" s="1496"/>
      <c r="AL5" s="474">
        <f>MAX(B5:AK5)</f>
        <v>25439.64619261058</v>
      </c>
      <c r="AM5" s="474">
        <f>+MIN(B5:AK5)</f>
        <v>20002.589368686404</v>
      </c>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5"/>
      <c r="EJ5" s="165"/>
      <c r="EK5" s="165"/>
      <c r="EL5" s="165"/>
      <c r="EM5" s="165"/>
      <c r="EN5" s="165"/>
      <c r="EO5" s="165"/>
    </row>
    <row r="6" spans="1:145" ht="18" hidden="1" customHeight="1" x14ac:dyDescent="0.45">
      <c r="C6" s="164"/>
      <c r="O6" s="164"/>
      <c r="Z6" s="1507"/>
      <c r="AA6" s="1507"/>
      <c r="AB6" s="1507"/>
      <c r="AC6" s="1507"/>
      <c r="AD6" s="1507"/>
      <c r="AE6" s="1507"/>
      <c r="AH6" s="1507"/>
      <c r="AI6" s="1507"/>
    </row>
    <row r="7" spans="1:145" ht="18" hidden="1" customHeight="1" x14ac:dyDescent="0.45">
      <c r="B7" s="1526" t="s">
        <v>885</v>
      </c>
      <c r="C7" s="163" t="s">
        <v>886</v>
      </c>
      <c r="D7" s="163" t="s">
        <v>887</v>
      </c>
      <c r="E7" s="163" t="s">
        <v>888</v>
      </c>
      <c r="F7" s="163" t="s">
        <v>889</v>
      </c>
      <c r="G7" s="163" t="s">
        <v>890</v>
      </c>
      <c r="H7" s="163" t="s">
        <v>891</v>
      </c>
      <c r="I7" s="163" t="s">
        <v>892</v>
      </c>
      <c r="J7" s="163" t="s">
        <v>893</v>
      </c>
      <c r="K7" s="163" t="s">
        <v>894</v>
      </c>
      <c r="L7" s="163" t="s">
        <v>895</v>
      </c>
      <c r="M7" s="163" t="s">
        <v>896</v>
      </c>
      <c r="N7" s="1526" t="s">
        <v>885</v>
      </c>
      <c r="O7" s="163" t="s">
        <v>886</v>
      </c>
      <c r="P7" s="163" t="s">
        <v>887</v>
      </c>
      <c r="Q7" s="163" t="s">
        <v>888</v>
      </c>
      <c r="R7" s="163" t="s">
        <v>889</v>
      </c>
      <c r="S7" s="163" t="s">
        <v>890</v>
      </c>
      <c r="T7" s="163" t="s">
        <v>891</v>
      </c>
      <c r="U7" s="163" t="s">
        <v>892</v>
      </c>
      <c r="V7" s="163" t="s">
        <v>893</v>
      </c>
      <c r="W7" s="163" t="s">
        <v>894</v>
      </c>
      <c r="X7" s="163" t="s">
        <v>895</v>
      </c>
      <c r="Y7" s="163" t="s">
        <v>896</v>
      </c>
      <c r="Z7" s="1541" t="s">
        <v>885</v>
      </c>
      <c r="AA7" s="1508" t="s">
        <v>886</v>
      </c>
      <c r="AB7" s="1508" t="s">
        <v>887</v>
      </c>
      <c r="AC7" s="1508" t="s">
        <v>888</v>
      </c>
      <c r="AD7" s="1508" t="s">
        <v>889</v>
      </c>
      <c r="AE7" s="1508" t="s">
        <v>890</v>
      </c>
      <c r="AF7" s="163" t="s">
        <v>891</v>
      </c>
      <c r="AG7" s="163" t="s">
        <v>892</v>
      </c>
      <c r="AH7" s="1508" t="s">
        <v>893</v>
      </c>
      <c r="AI7" s="1508" t="s">
        <v>894</v>
      </c>
      <c r="AJ7" s="163" t="s">
        <v>895</v>
      </c>
      <c r="AK7" s="163" t="s">
        <v>896</v>
      </c>
      <c r="AL7" s="162" t="s">
        <v>897</v>
      </c>
      <c r="AM7" s="162" t="s">
        <v>898</v>
      </c>
    </row>
    <row r="8" spans="1:145" s="1525" customFormat="1" ht="18" hidden="1" customHeight="1" x14ac:dyDescent="0.45">
      <c r="F8" s="1525">
        <v>2</v>
      </c>
      <c r="G8" s="1525">
        <v>0</v>
      </c>
      <c r="H8" s="1525">
        <v>2</v>
      </c>
      <c r="I8" s="1525">
        <v>2</v>
      </c>
      <c r="R8" s="1525">
        <v>2</v>
      </c>
      <c r="S8" s="1525">
        <v>0</v>
      </c>
      <c r="T8" s="1525">
        <v>2</v>
      </c>
      <c r="U8" s="1525">
        <v>3</v>
      </c>
      <c r="Z8" s="1542"/>
      <c r="AA8" s="1542"/>
      <c r="AB8" s="1542"/>
      <c r="AC8" s="1542"/>
      <c r="AD8" s="1542">
        <v>2</v>
      </c>
      <c r="AE8" s="1542">
        <v>0</v>
      </c>
      <c r="AF8" s="1525">
        <v>2</v>
      </c>
      <c r="AG8" s="1525">
        <v>4</v>
      </c>
    </row>
    <row r="9" spans="1:145" ht="18" hidden="1" customHeight="1" x14ac:dyDescent="0.45">
      <c r="A9" s="162" t="s">
        <v>901</v>
      </c>
      <c r="B9" s="998">
        <v>19.812903905709064</v>
      </c>
      <c r="C9" s="998">
        <v>21.266161019564819</v>
      </c>
      <c r="D9" s="998">
        <v>21.55528569807457</v>
      </c>
      <c r="E9" s="998">
        <v>20.282432905930278</v>
      </c>
      <c r="F9" s="998">
        <v>17.795965044681481</v>
      </c>
      <c r="G9" s="998">
        <v>15.290662850863797</v>
      </c>
      <c r="H9" s="998">
        <v>13.732152259239186</v>
      </c>
      <c r="I9" s="998">
        <v>13.674832602674854</v>
      </c>
      <c r="J9" s="998">
        <v>12.855463244716162</v>
      </c>
      <c r="K9" s="998">
        <v>11.094406207152588</v>
      </c>
      <c r="L9" s="998">
        <v>8.7136556227057014</v>
      </c>
      <c r="M9" s="998">
        <v>5.4741027587005533</v>
      </c>
      <c r="N9" s="998">
        <v>4.7439677047450601</v>
      </c>
      <c r="O9" s="998">
        <v>3.2303457424021786</v>
      </c>
      <c r="P9" s="998">
        <v>1.028125342684902</v>
      </c>
      <c r="Q9" s="998">
        <v>0.1539011255727587</v>
      </c>
      <c r="R9" s="998">
        <v>-1.275481248061709</v>
      </c>
      <c r="S9" s="998">
        <v>-2.7581635992704463</v>
      </c>
      <c r="T9" s="998">
        <v>-3.4337630841223046</v>
      </c>
      <c r="U9" s="998">
        <v>-4.1329637295303172</v>
      </c>
      <c r="V9" s="998">
        <v>-4.632572028308644</v>
      </c>
      <c r="W9" s="998">
        <v>-3.7761338774223816</v>
      </c>
      <c r="X9" s="998">
        <v>-2.9506380479932943</v>
      </c>
      <c r="Y9" s="998">
        <v>-1.6223232486370307</v>
      </c>
      <c r="Z9" s="1509">
        <v>-0.92764441005591891</v>
      </c>
      <c r="AA9" s="1509">
        <v>-0.42905359819508249</v>
      </c>
      <c r="AB9" s="1509">
        <v>-0.90708078290408878</v>
      </c>
      <c r="AC9" s="1509">
        <v>-7.1687422655614341E-2</v>
      </c>
      <c r="AD9" s="1509">
        <v>1.1014544559274668</v>
      </c>
      <c r="AE9" s="1509">
        <v>1.7352896325798071</v>
      </c>
      <c r="AF9" s="998">
        <v>3.3963758941648763</v>
      </c>
      <c r="AG9" s="998">
        <v>4.4600549415776243</v>
      </c>
      <c r="AH9" s="998">
        <v>4.402869705418766</v>
      </c>
      <c r="AI9" s="1509"/>
      <c r="AJ9" s="998"/>
      <c r="AK9" s="998"/>
      <c r="AL9" s="474">
        <f>MAX(B9:AK9)</f>
        <v>21.55528569807457</v>
      </c>
      <c r="AM9" s="474">
        <f>+MIN(B9:AK9)</f>
        <v>-4.632572028308644</v>
      </c>
    </row>
    <row r="10" spans="1:145" ht="18" hidden="1" customHeight="1" x14ac:dyDescent="0.45">
      <c r="A10" s="162" t="s">
        <v>902</v>
      </c>
      <c r="B10" s="998">
        <v>30.332386206357683</v>
      </c>
      <c r="C10" s="998">
        <v>29.41048304496951</v>
      </c>
      <c r="D10" s="998">
        <v>29.430162518087712</v>
      </c>
      <c r="E10" s="998">
        <v>28.811294856422819</v>
      </c>
      <c r="F10" s="998">
        <v>26.505907219935494</v>
      </c>
      <c r="G10" s="998">
        <v>24.917268392802796</v>
      </c>
      <c r="H10" s="998">
        <v>24.121555164597112</v>
      </c>
      <c r="I10" s="998">
        <v>22.789894833995675</v>
      </c>
      <c r="J10" s="998">
        <v>22.235641914963608</v>
      </c>
      <c r="K10" s="998">
        <v>20.270347295183981</v>
      </c>
      <c r="L10" s="998">
        <v>19.363988075115742</v>
      </c>
      <c r="M10" s="998">
        <v>15.260099936119431</v>
      </c>
      <c r="N10" s="998">
        <v>14.357988331407711</v>
      </c>
      <c r="O10" s="998">
        <v>13.079662666680434</v>
      </c>
      <c r="P10" s="998">
        <v>10.825788358757379</v>
      </c>
      <c r="Q10" s="998">
        <v>8.8089065737090806</v>
      </c>
      <c r="R10" s="998">
        <v>6.4181359780155987</v>
      </c>
      <c r="S10" s="998">
        <v>3.2822923622936457</v>
      </c>
      <c r="T10" s="998">
        <v>-6.6325004699663737E-2</v>
      </c>
      <c r="U10" s="998">
        <v>-3.2492150189087994</v>
      </c>
      <c r="V10" s="998">
        <v>-5.4435290805521817</v>
      </c>
      <c r="W10" s="998">
        <v>-5.1596481521597184</v>
      </c>
      <c r="X10" s="998">
        <v>-5.2654698906903263</v>
      </c>
      <c r="Y10" s="998">
        <v>-4.8056812672202085</v>
      </c>
      <c r="Z10" s="1509">
        <v>-5.2527064291311092</v>
      </c>
      <c r="AA10" s="1509">
        <v>-5.0037691625043834</v>
      </c>
      <c r="AB10" s="1509">
        <v>-3.9363519404797813</v>
      </c>
      <c r="AC10" s="1509">
        <v>-3.0385625361511615</v>
      </c>
      <c r="AD10" s="1509">
        <v>-2.8958191240000417</v>
      </c>
      <c r="AE10" s="1509">
        <v>-1.8687254760588417</v>
      </c>
      <c r="AF10" s="998">
        <v>0.69495302834621953</v>
      </c>
      <c r="AG10" s="998">
        <v>2.8374666480883945</v>
      </c>
      <c r="AH10" s="998">
        <v>4.5551276663343856</v>
      </c>
      <c r="AI10" s="1509"/>
      <c r="AJ10" s="998"/>
      <c r="AK10" s="998"/>
      <c r="AL10" s="474">
        <f>MAX(B10:AK10)</f>
        <v>30.332386206357683</v>
      </c>
      <c r="AM10" s="474">
        <f>+MIN(B10:AK10)</f>
        <v>-5.4435290805521817</v>
      </c>
    </row>
    <row r="11" spans="1:145" ht="18" hidden="1" customHeight="1" x14ac:dyDescent="0.45">
      <c r="F11" s="166"/>
      <c r="R11" s="166"/>
      <c r="Z11" s="1507"/>
      <c r="AA11" s="1507"/>
      <c r="AB11" s="1507"/>
      <c r="AC11" s="1507"/>
      <c r="AD11" s="1507"/>
      <c r="AE11" s="1507"/>
      <c r="AH11" s="1507"/>
      <c r="AI11" s="1507"/>
    </row>
    <row r="12" spans="1:145" ht="18" hidden="1" customHeight="1" x14ac:dyDescent="0.45">
      <c r="B12" s="1526" t="s">
        <v>885</v>
      </c>
      <c r="C12" s="163" t="s">
        <v>886</v>
      </c>
      <c r="D12" s="163" t="s">
        <v>887</v>
      </c>
      <c r="E12" s="163" t="s">
        <v>888</v>
      </c>
      <c r="F12" s="163" t="s">
        <v>889</v>
      </c>
      <c r="G12" s="163" t="s">
        <v>890</v>
      </c>
      <c r="H12" s="163" t="s">
        <v>891</v>
      </c>
      <c r="I12" s="163" t="s">
        <v>892</v>
      </c>
      <c r="J12" s="163" t="s">
        <v>893</v>
      </c>
      <c r="K12" s="163" t="s">
        <v>894</v>
      </c>
      <c r="L12" s="163" t="s">
        <v>895</v>
      </c>
      <c r="M12" s="163" t="s">
        <v>896</v>
      </c>
      <c r="N12" s="1526" t="s">
        <v>885</v>
      </c>
      <c r="O12" s="163" t="s">
        <v>886</v>
      </c>
      <c r="P12" s="163" t="s">
        <v>887</v>
      </c>
      <c r="Q12" s="163" t="s">
        <v>888</v>
      </c>
      <c r="R12" s="163" t="s">
        <v>889</v>
      </c>
      <c r="S12" s="163" t="s">
        <v>890</v>
      </c>
      <c r="T12" s="163" t="s">
        <v>891</v>
      </c>
      <c r="U12" s="163" t="s">
        <v>892</v>
      </c>
      <c r="V12" s="163" t="s">
        <v>893</v>
      </c>
      <c r="W12" s="163" t="s">
        <v>894</v>
      </c>
      <c r="X12" s="163" t="s">
        <v>895</v>
      </c>
      <c r="Y12" s="163" t="s">
        <v>896</v>
      </c>
      <c r="Z12" s="1541" t="s">
        <v>885</v>
      </c>
      <c r="AA12" s="1508" t="s">
        <v>886</v>
      </c>
      <c r="AB12" s="1508" t="s">
        <v>887</v>
      </c>
      <c r="AC12" s="1508" t="s">
        <v>888</v>
      </c>
      <c r="AD12" s="1508" t="s">
        <v>889</v>
      </c>
      <c r="AE12" s="1508" t="s">
        <v>890</v>
      </c>
      <c r="AF12" s="163" t="s">
        <v>891</v>
      </c>
      <c r="AG12" s="163" t="s">
        <v>892</v>
      </c>
      <c r="AH12" s="1508" t="s">
        <v>893</v>
      </c>
      <c r="AI12" s="1508" t="s">
        <v>894</v>
      </c>
      <c r="AJ12" s="163" t="s">
        <v>895</v>
      </c>
      <c r="AK12" s="163" t="s">
        <v>896</v>
      </c>
      <c r="AL12" s="162" t="s">
        <v>897</v>
      </c>
      <c r="AM12" s="162" t="s">
        <v>898</v>
      </c>
    </row>
    <row r="13" spans="1:145" s="1525" customFormat="1" ht="18" hidden="1" customHeight="1" x14ac:dyDescent="0.45">
      <c r="F13" s="1525">
        <v>2</v>
      </c>
      <c r="G13" s="1525">
        <v>0</v>
      </c>
      <c r="H13" s="1525">
        <v>2</v>
      </c>
      <c r="I13" s="1525">
        <v>2</v>
      </c>
      <c r="R13" s="1525">
        <v>2</v>
      </c>
      <c r="S13" s="1525">
        <v>0</v>
      </c>
      <c r="T13" s="1525">
        <v>2</v>
      </c>
      <c r="U13" s="1525">
        <v>3</v>
      </c>
      <c r="Z13" s="1542"/>
      <c r="AA13" s="1542"/>
      <c r="AB13" s="1542"/>
      <c r="AC13" s="1542"/>
      <c r="AD13" s="1542">
        <v>2</v>
      </c>
      <c r="AE13" s="1542">
        <v>0</v>
      </c>
      <c r="AF13" s="1525">
        <v>2</v>
      </c>
      <c r="AG13" s="1525">
        <v>4</v>
      </c>
    </row>
    <row r="14" spans="1:145" ht="18" hidden="1" customHeight="1" x14ac:dyDescent="0.45">
      <c r="A14" s="162" t="s">
        <v>903</v>
      </c>
      <c r="B14" s="1463">
        <v>-2204.42556429455</v>
      </c>
      <c r="C14" s="1463">
        <v>-651.91438630325558</v>
      </c>
      <c r="D14" s="1463">
        <v>1244.8476928659468</v>
      </c>
      <c r="E14" s="1463">
        <v>-3350.6294476431272</v>
      </c>
      <c r="F14" s="1463">
        <v>-3716.1575232660562</v>
      </c>
      <c r="G14" s="1463">
        <v>-1873.3211953080345</v>
      </c>
      <c r="H14" s="1463">
        <v>-4044.7</v>
      </c>
      <c r="I14" s="1463">
        <v>-3587.5461598763918</v>
      </c>
      <c r="J14" s="1463">
        <v>-55.9631579552413</v>
      </c>
      <c r="K14" s="1463">
        <v>510.63388549823406</v>
      </c>
      <c r="L14" s="1463">
        <v>-550.72690746045998</v>
      </c>
      <c r="M14" s="1463">
        <v>967.37647775978439</v>
      </c>
      <c r="N14" s="1463">
        <v>-2148.905635904408</v>
      </c>
      <c r="O14" s="1463">
        <v>1332.3272094394388</v>
      </c>
      <c r="P14" s="1463">
        <v>4778.5508101445657</v>
      </c>
      <c r="Q14" s="1463">
        <v>-581.30933607149495</v>
      </c>
      <c r="R14" s="1463">
        <v>-2766.0725020294985</v>
      </c>
      <c r="S14" s="1463">
        <v>1448.812089044369</v>
      </c>
      <c r="T14" s="1463">
        <v>-508</v>
      </c>
      <c r="U14" s="1463">
        <v>401.2</v>
      </c>
      <c r="V14" s="1463">
        <v>3171.1</v>
      </c>
      <c r="W14" s="1463">
        <v>664.6</v>
      </c>
      <c r="X14" s="1463">
        <v>-1243.7</v>
      </c>
      <c r="Y14" s="1463">
        <v>2107.4</v>
      </c>
      <c r="Z14" s="1506">
        <v>-190.50734885277799</v>
      </c>
      <c r="AA14" s="1506">
        <v>1965.454620666254</v>
      </c>
      <c r="AB14" s="1506">
        <v>336.57253723633482</v>
      </c>
      <c r="AC14" s="1506">
        <v>-44.536470262448695</v>
      </c>
      <c r="AD14" s="1506">
        <v>646.99400776623497</v>
      </c>
      <c r="AE14" s="1506">
        <v>1950.4934366</v>
      </c>
      <c r="AF14" s="1496">
        <f>INDEX('ตารางที่ 7'!$G:$K,51,MATCH(AF2,'ตารางที่ 7'!$G$8:$K$8,0))</f>
        <v>120.310972252399</v>
      </c>
      <c r="AG14" s="1496">
        <f>INDEX('ตารางที่ 7'!$G:$K,51,MATCH(AG2,'ตารางที่ 7'!$G$8:$K$8,0))</f>
        <v>1361.6895406674037</v>
      </c>
      <c r="AH14" s="1496">
        <f>INDEX('ตารางที่ 7'!$G:$K,51,MATCH(AH2,'ตารางที่ 7'!$G$8:$K$8,0))</f>
        <v>558.57060634540892</v>
      </c>
      <c r="AI14" s="1506"/>
      <c r="AJ14" s="1496"/>
      <c r="AK14" s="1496"/>
      <c r="AL14" s="474">
        <f>MAX(B14:AK14)</f>
        <v>4778.5508101445657</v>
      </c>
      <c r="AM14" s="474">
        <f>+MIN(B14:AK14)</f>
        <v>-4044.7</v>
      </c>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row>
    <row r="15" spans="1:145" ht="18" hidden="1" customHeight="1" x14ac:dyDescent="0.45">
      <c r="A15" s="162" t="s">
        <v>904</v>
      </c>
      <c r="B15" s="1463">
        <v>-1646.04</v>
      </c>
      <c r="C15" s="1463">
        <v>2758.17</v>
      </c>
      <c r="D15" s="1463">
        <v>877.15</v>
      </c>
      <c r="E15" s="1463">
        <v>-6514.84</v>
      </c>
      <c r="F15" s="1463">
        <v>-2104.9699999999998</v>
      </c>
      <c r="G15" s="1463">
        <v>-3307.87</v>
      </c>
      <c r="H15" s="1463">
        <v>-2633.2</v>
      </c>
      <c r="I15" s="1463">
        <v>381.29</v>
      </c>
      <c r="J15" s="1463">
        <v>-5898.27</v>
      </c>
      <c r="K15" s="1463">
        <v>1152.83</v>
      </c>
      <c r="L15" s="1463">
        <v>590.1</v>
      </c>
      <c r="M15" s="1463">
        <v>3532.35</v>
      </c>
      <c r="N15" s="1463">
        <v>3751.18</v>
      </c>
      <c r="O15" s="1463">
        <v>-1801.16</v>
      </c>
      <c r="P15" s="1463">
        <v>759.76</v>
      </c>
      <c r="Q15" s="1463">
        <v>-1659.46</v>
      </c>
      <c r="R15" s="1463">
        <v>1017.84</v>
      </c>
      <c r="S15" s="1463">
        <v>-2707.7</v>
      </c>
      <c r="T15" s="1463">
        <v>252.6</v>
      </c>
      <c r="U15" s="1463">
        <v>325</v>
      </c>
      <c r="V15" s="1463">
        <v>918.4</v>
      </c>
      <c r="W15" s="1463">
        <v>-351.8</v>
      </c>
      <c r="X15" s="1463">
        <v>1590.9</v>
      </c>
      <c r="Y15" s="1463">
        <v>463.9</v>
      </c>
      <c r="Z15" s="1506">
        <v>841.63</v>
      </c>
      <c r="AA15" s="1506">
        <v>1121.33</v>
      </c>
      <c r="AB15" s="1506">
        <v>-116.3</v>
      </c>
      <c r="AC15" s="1506">
        <v>937.74</v>
      </c>
      <c r="AD15" s="1506">
        <v>550.99</v>
      </c>
      <c r="AE15" s="1506">
        <v>632.61</v>
      </c>
      <c r="AF15" s="1496">
        <f>INDEX('ตารางที่ 7'!$G:$K,59,MATCH(AF2,'ตารางที่ 7'!$G$8:$K$8,0))</f>
        <v>2105.67</v>
      </c>
      <c r="AG15" s="1496">
        <f>INDEX('ตารางที่ 7'!$G:$K,59,MATCH(AG2,'ตารางที่ 7'!$G$8:$K$8,0))</f>
        <v>2514.39</v>
      </c>
      <c r="AH15" s="1496">
        <f>INDEX('ตารางที่ 7'!$G:$K,59,MATCH(AH2,'ตารางที่ 7'!$G$8:$K$8,0))</f>
        <v>2356.9499999999998</v>
      </c>
      <c r="AI15" s="1506"/>
      <c r="AJ15" s="1496"/>
      <c r="AK15" s="1496"/>
      <c r="AL15" s="474">
        <f>MAX(B15:AK15)</f>
        <v>3751.18</v>
      </c>
      <c r="AM15" s="474">
        <f>+MIN(B15:AK15)</f>
        <v>-6514.84</v>
      </c>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c r="CQ15" s="164"/>
    </row>
    <row r="16" spans="1:145" ht="18" hidden="1" customHeight="1" x14ac:dyDescent="0.45"/>
    <row r="17" spans="7:18" ht="18" customHeight="1" x14ac:dyDescent="0.65">
      <c r="G17" s="167" t="s">
        <v>905</v>
      </c>
      <c r="H17" s="168"/>
      <c r="I17" s="168"/>
      <c r="J17" s="168"/>
      <c r="K17" s="168"/>
      <c r="O17" s="162">
        <v>22</v>
      </c>
    </row>
    <row r="18" spans="7:18" ht="18" customHeight="1" x14ac:dyDescent="0.6">
      <c r="G18" s="167" t="s">
        <v>906</v>
      </c>
      <c r="H18" s="169"/>
      <c r="I18" s="169"/>
      <c r="J18" s="169"/>
      <c r="K18" s="169"/>
    </row>
    <row r="23" spans="7:18" ht="18" customHeight="1" x14ac:dyDescent="0.45">
      <c r="R23" s="164"/>
    </row>
    <row r="24" spans="7:18" ht="18" customHeight="1" x14ac:dyDescent="0.45">
      <c r="R24" s="164"/>
    </row>
  </sheetData>
  <pageMargins left="2.09" right="0.39370078740157483" top="0.39370078740157483" bottom="0" header="0" footer="0"/>
  <pageSetup paperSize="9" scale="79"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9ABD8-BC11-46A0-919A-C103F684FC13}">
  <sheetPr codeName="Sheet17"/>
  <dimension ref="A1:K29"/>
  <sheetViews>
    <sheetView showGridLines="0" zoomScale="70" zoomScaleNormal="70" workbookViewId="0">
      <selection activeCell="I11" sqref="I11:I15"/>
    </sheetView>
  </sheetViews>
  <sheetFormatPr defaultColWidth="9.375" defaultRowHeight="23.4" x14ac:dyDescent="0.6"/>
  <cols>
    <col min="1" max="1" width="1.5" style="70" customWidth="1"/>
    <col min="2" max="2" width="49.625" style="70" customWidth="1"/>
    <col min="3" max="9" width="16.5" style="70" customWidth="1"/>
    <col min="10" max="10" width="1.5" style="70" hidden="1" customWidth="1"/>
    <col min="11" max="11" width="49.625" style="70" customWidth="1"/>
    <col min="12" max="12" width="20.5" style="70" customWidth="1"/>
    <col min="13" max="16384" width="9.375" style="70"/>
  </cols>
  <sheetData>
    <row r="1" spans="1:11" ht="15" customHeight="1" x14ac:dyDescent="0.6">
      <c r="A1" s="156"/>
      <c r="B1" s="156"/>
      <c r="K1" s="70">
        <v>24</v>
      </c>
    </row>
    <row r="2" spans="1:11" s="1347" customFormat="1" ht="21" customHeight="1" x14ac:dyDescent="0.6">
      <c r="A2" s="1636" t="s">
        <v>907</v>
      </c>
      <c r="B2" s="1636"/>
      <c r="C2" s="1636"/>
      <c r="D2" s="1636"/>
      <c r="E2" s="1636"/>
      <c r="F2" s="1636"/>
      <c r="G2" s="1636"/>
      <c r="H2" s="1636"/>
      <c r="I2" s="1636"/>
      <c r="J2" s="1636"/>
      <c r="K2" s="1636"/>
    </row>
    <row r="3" spans="1:11" s="1347" customFormat="1" ht="21" customHeight="1" x14ac:dyDescent="0.6">
      <c r="A3" s="1637" t="s">
        <v>908</v>
      </c>
      <c r="B3" s="1637"/>
      <c r="C3" s="1637"/>
      <c r="D3" s="1637"/>
      <c r="E3" s="1637"/>
      <c r="F3" s="1637"/>
      <c r="G3" s="1637"/>
      <c r="H3" s="1637"/>
      <c r="I3" s="1637"/>
      <c r="J3" s="1637"/>
      <c r="K3" s="1637"/>
    </row>
    <row r="4" spans="1:11" s="1347" customFormat="1" ht="21" customHeight="1" x14ac:dyDescent="0.6">
      <c r="A4" s="1360" t="s">
        <v>752</v>
      </c>
      <c r="B4" s="1360"/>
      <c r="K4" s="157" t="s">
        <v>753</v>
      </c>
    </row>
    <row r="5" spans="1:11" s="1347" customFormat="1" ht="21" customHeight="1" x14ac:dyDescent="0.6">
      <c r="A5" s="1361"/>
      <c r="B5" s="1362"/>
      <c r="C5" s="1363"/>
      <c r="D5" s="1363"/>
      <c r="E5" s="655">
        <v>2567</v>
      </c>
      <c r="F5" s="655"/>
      <c r="G5" s="655"/>
      <c r="H5" s="652"/>
      <c r="I5" s="652"/>
      <c r="J5" s="1362"/>
      <c r="K5" s="1361"/>
    </row>
    <row r="6" spans="1:11" s="1347" customFormat="1" ht="21" customHeight="1" x14ac:dyDescent="0.6">
      <c r="A6" s="1365"/>
      <c r="B6" s="1365"/>
      <c r="C6" s="1366"/>
      <c r="D6" s="1366"/>
      <c r="E6" s="655">
        <v>2024</v>
      </c>
      <c r="F6" s="655"/>
      <c r="G6" s="655"/>
      <c r="H6" s="652"/>
      <c r="I6" s="652"/>
      <c r="J6" s="1367"/>
      <c r="K6" s="1365"/>
    </row>
    <row r="7" spans="1:11" s="1347" customFormat="1" ht="21" customHeight="1" x14ac:dyDescent="0.6">
      <c r="A7" s="1365"/>
      <c r="B7" s="1368"/>
      <c r="C7" s="1366">
        <v>2565</v>
      </c>
      <c r="D7" s="1366">
        <v>2566</v>
      </c>
      <c r="E7" s="1364" t="s">
        <v>177</v>
      </c>
      <c r="F7" s="1364" t="s">
        <v>178</v>
      </c>
      <c r="G7" s="1364" t="s">
        <v>179</v>
      </c>
      <c r="H7" s="1364" t="s">
        <v>180</v>
      </c>
      <c r="I7" s="1364" t="s">
        <v>181</v>
      </c>
      <c r="J7" s="1364" t="s">
        <v>473</v>
      </c>
      <c r="K7" s="1365"/>
    </row>
    <row r="8" spans="1:11" s="1347" customFormat="1" ht="21" customHeight="1" x14ac:dyDescent="0.6">
      <c r="A8" s="1369"/>
      <c r="B8" s="1370"/>
      <c r="C8" s="1371">
        <v>2022</v>
      </c>
      <c r="D8" s="1371">
        <v>2023</v>
      </c>
      <c r="E8" s="1372" t="s">
        <v>183</v>
      </c>
      <c r="F8" s="1372" t="s">
        <v>184</v>
      </c>
      <c r="G8" s="1372" t="s">
        <v>185</v>
      </c>
      <c r="H8" s="1372" t="s">
        <v>186</v>
      </c>
      <c r="I8" s="1372" t="s">
        <v>187</v>
      </c>
      <c r="J8" s="1372" t="s">
        <v>477</v>
      </c>
      <c r="K8" s="1369"/>
    </row>
    <row r="9" spans="1:11" s="1347" customFormat="1" ht="10.35" customHeight="1" x14ac:dyDescent="0.6">
      <c r="A9" s="1373"/>
      <c r="B9" s="1374"/>
      <c r="C9" s="1375"/>
      <c r="D9" s="1375"/>
      <c r="E9" s="1373"/>
      <c r="F9" s="1373"/>
      <c r="G9" s="1373"/>
      <c r="H9" s="1373"/>
      <c r="I9" s="1373"/>
      <c r="J9" s="1376"/>
      <c r="K9" s="1373"/>
    </row>
    <row r="10" spans="1:11" s="1347" customFormat="1" ht="24" customHeight="1" x14ac:dyDescent="0.6">
      <c r="A10" s="1377" t="s">
        <v>909</v>
      </c>
      <c r="B10" s="1377"/>
      <c r="C10" s="1378"/>
      <c r="D10" s="1378"/>
      <c r="E10" s="1378"/>
      <c r="F10" s="1378"/>
      <c r="G10" s="1378"/>
      <c r="H10" s="1378"/>
      <c r="I10" s="1378"/>
      <c r="J10" s="1378"/>
      <c r="K10" s="1377" t="s">
        <v>910</v>
      </c>
    </row>
    <row r="11" spans="1:11" s="1347" customFormat="1" ht="24" customHeight="1" x14ac:dyDescent="0.6">
      <c r="A11" s="1373"/>
      <c r="B11" s="1373" t="s">
        <v>911</v>
      </c>
      <c r="C11" s="1310">
        <v>14322.87</v>
      </c>
      <c r="D11" s="1310">
        <v>16192.41</v>
      </c>
      <c r="E11" s="1310">
        <v>17550.12</v>
      </c>
      <c r="F11" s="1562">
        <v>17547.71</v>
      </c>
      <c r="G11" s="1562">
        <v>18463.939999999999</v>
      </c>
      <c r="H11" s="1562">
        <v>18877.95</v>
      </c>
      <c r="I11" s="1562">
        <v>19869.599999999999</v>
      </c>
      <c r="J11" s="1379"/>
      <c r="K11" s="1373" t="s">
        <v>912</v>
      </c>
    </row>
    <row r="12" spans="1:11" s="1347" customFormat="1" ht="24" customHeight="1" x14ac:dyDescent="0.6">
      <c r="A12" s="1378"/>
      <c r="B12" s="1378" t="s">
        <v>913</v>
      </c>
      <c r="C12" s="1311">
        <v>5457.48</v>
      </c>
      <c r="D12" s="1311">
        <v>5527.02</v>
      </c>
      <c r="E12" s="1311">
        <v>5469.61</v>
      </c>
      <c r="F12" s="1563">
        <v>5436.57</v>
      </c>
      <c r="G12" s="1563">
        <v>5489.89</v>
      </c>
      <c r="H12" s="1563">
        <v>5566.7</v>
      </c>
      <c r="I12" s="1563">
        <v>5601.74</v>
      </c>
      <c r="J12" s="1380"/>
      <c r="K12" s="1378" t="s">
        <v>914</v>
      </c>
    </row>
    <row r="13" spans="1:11" s="1347" customFormat="1" ht="24" customHeight="1" x14ac:dyDescent="0.6">
      <c r="A13" s="1373"/>
      <c r="B13" s="1373" t="s">
        <v>915</v>
      </c>
      <c r="C13" s="1310">
        <v>1270.01</v>
      </c>
      <c r="D13" s="1310">
        <v>1207.75</v>
      </c>
      <c r="E13" s="1310">
        <v>1115.3499999999999</v>
      </c>
      <c r="F13" s="1562">
        <v>1116.33</v>
      </c>
      <c r="G13" s="1562">
        <v>1127.28</v>
      </c>
      <c r="H13" s="1562">
        <v>1140.53</v>
      </c>
      <c r="I13" s="1562">
        <v>1144.51</v>
      </c>
      <c r="J13" s="1381"/>
      <c r="K13" s="1373" t="s">
        <v>916</v>
      </c>
    </row>
    <row r="14" spans="1:11" s="1347" customFormat="1" ht="24" customHeight="1" x14ac:dyDescent="0.6">
      <c r="A14" s="1382"/>
      <c r="B14" s="1382" t="s">
        <v>917</v>
      </c>
      <c r="C14" s="1311">
        <v>195582.18</v>
      </c>
      <c r="D14" s="1311">
        <v>201556.71</v>
      </c>
      <c r="E14" s="1311">
        <v>200198.52</v>
      </c>
      <c r="F14" s="1563">
        <v>200227.99</v>
      </c>
      <c r="G14" s="1563">
        <v>205543.22</v>
      </c>
      <c r="H14" s="1563">
        <v>210099.6</v>
      </c>
      <c r="I14" s="1563">
        <v>216391.56</v>
      </c>
      <c r="J14" s="1380"/>
      <c r="K14" s="1382" t="s">
        <v>918</v>
      </c>
    </row>
    <row r="15" spans="1:11" s="1347" customFormat="1" ht="24" customHeight="1" x14ac:dyDescent="0.6">
      <c r="A15" s="1383" t="s">
        <v>919</v>
      </c>
      <c r="B15" s="1383"/>
      <c r="C15" s="1310">
        <v>216632.54</v>
      </c>
      <c r="D15" s="1310">
        <v>224483.89</v>
      </c>
      <c r="E15" s="1310">
        <v>224333.6</v>
      </c>
      <c r="F15" s="1562">
        <v>224328.6</v>
      </c>
      <c r="G15" s="1562">
        <v>230624.33</v>
      </c>
      <c r="H15" s="1562">
        <v>235684.78</v>
      </c>
      <c r="I15" s="1562">
        <v>243007.41</v>
      </c>
      <c r="J15" s="1379"/>
      <c r="K15" s="1384" t="s">
        <v>920</v>
      </c>
    </row>
    <row r="16" spans="1:11" s="1347" customFormat="1" ht="10.35" customHeight="1" x14ac:dyDescent="0.6">
      <c r="A16" s="1385"/>
      <c r="B16" s="1385"/>
      <c r="C16" s="1385"/>
      <c r="D16" s="1385"/>
      <c r="E16" s="1385"/>
      <c r="F16" s="1385"/>
      <c r="G16" s="1385"/>
      <c r="H16" s="1385"/>
      <c r="I16" s="1385"/>
      <c r="J16" s="1385"/>
      <c r="K16" s="1385"/>
    </row>
    <row r="17" spans="1:11" s="1347" customFormat="1" ht="10.35" customHeight="1" x14ac:dyDescent="0.6">
      <c r="A17" s="1373"/>
      <c r="B17" s="1373"/>
      <c r="C17" s="1386"/>
      <c r="D17" s="1386"/>
      <c r="E17" s="1386"/>
      <c r="F17" s="1386"/>
      <c r="G17" s="1386"/>
      <c r="H17" s="1386"/>
      <c r="I17" s="1386"/>
      <c r="J17" s="1386"/>
      <c r="K17" s="1384"/>
    </row>
    <row r="18" spans="1:11" s="1347" customFormat="1" ht="21" customHeight="1" x14ac:dyDescent="0.6">
      <c r="A18" s="1387" t="s">
        <v>921</v>
      </c>
      <c r="B18" s="1387"/>
      <c r="C18" s="1387"/>
      <c r="D18" s="1387"/>
      <c r="E18" s="1388"/>
      <c r="F18" s="1388"/>
      <c r="G18" s="1388"/>
      <c r="H18" s="1388"/>
      <c r="I18" s="1388"/>
      <c r="J18" s="1389"/>
      <c r="K18" s="216" t="s">
        <v>160</v>
      </c>
    </row>
    <row r="19" spans="1:11" s="1347" customFormat="1" ht="21" customHeight="1" x14ac:dyDescent="0.6">
      <c r="A19" s="1390" t="s">
        <v>922</v>
      </c>
      <c r="B19" s="1390"/>
      <c r="C19" s="1390"/>
      <c r="D19" s="1390"/>
      <c r="E19" s="1390"/>
      <c r="F19" s="1390"/>
      <c r="G19" s="1390"/>
      <c r="H19" s="1390"/>
      <c r="I19" s="1391"/>
      <c r="J19" s="1390"/>
      <c r="K19" s="216" t="s">
        <v>162</v>
      </c>
    </row>
    <row r="20" spans="1:11" s="1347" customFormat="1" ht="21" customHeight="1" x14ac:dyDescent="0.6">
      <c r="A20" s="1390"/>
      <c r="B20" s="1390"/>
      <c r="C20" s="1390"/>
      <c r="D20" s="1390"/>
      <c r="E20" s="1390"/>
      <c r="F20" s="1390"/>
      <c r="G20" s="1390"/>
      <c r="H20" s="1390"/>
      <c r="I20" s="1390"/>
      <c r="J20" s="1390"/>
      <c r="K20" s="432" t="s">
        <v>164</v>
      </c>
    </row>
    <row r="21" spans="1:11" s="1347" customFormat="1" ht="21" customHeight="1" x14ac:dyDescent="0.6">
      <c r="A21" s="1392" t="s">
        <v>923</v>
      </c>
      <c r="B21" s="1390"/>
      <c r="C21" s="1390"/>
      <c r="D21" s="1390"/>
      <c r="E21" s="1390"/>
      <c r="F21" s="1390"/>
      <c r="G21" s="1390"/>
      <c r="H21" s="1390"/>
      <c r="I21" s="1390"/>
      <c r="J21" s="1390"/>
      <c r="K21" s="216"/>
    </row>
    <row r="22" spans="1:11" s="1347" customFormat="1" ht="21" customHeight="1" x14ac:dyDescent="0.6">
      <c r="A22" s="1390" t="s">
        <v>924</v>
      </c>
      <c r="B22" s="1390"/>
      <c r="C22" s="1390"/>
      <c r="D22" s="1390"/>
      <c r="E22" s="1390"/>
      <c r="F22" s="1390"/>
      <c r="G22" s="1390"/>
      <c r="H22" s="1390"/>
      <c r="I22" s="1390"/>
      <c r="J22" s="1390"/>
    </row>
    <row r="23" spans="1:11" ht="21" customHeight="1" x14ac:dyDescent="0.6">
      <c r="A23" s="1390"/>
      <c r="B23" s="1390"/>
      <c r="C23" s="1390"/>
      <c r="D23" s="1390"/>
      <c r="E23" s="1390"/>
      <c r="F23" s="1390"/>
      <c r="G23" s="1390"/>
      <c r="H23" s="1390"/>
      <c r="I23" s="1390"/>
      <c r="J23" s="1390"/>
      <c r="K23" s="1347"/>
    </row>
    <row r="24" spans="1:11" ht="21" customHeight="1" x14ac:dyDescent="0.6">
      <c r="A24" s="158"/>
      <c r="B24" s="158"/>
      <c r="C24" s="158"/>
      <c r="D24" s="158"/>
      <c r="E24" s="158"/>
      <c r="F24" s="1393"/>
      <c r="G24" s="158"/>
      <c r="H24" s="158"/>
      <c r="I24" s="158"/>
      <c r="J24" s="158"/>
    </row>
    <row r="25" spans="1:11" ht="21" customHeight="1" x14ac:dyDescent="0.6">
      <c r="A25" s="159"/>
      <c r="B25" s="159"/>
      <c r="C25" s="159"/>
      <c r="D25" s="159"/>
      <c r="E25" s="159"/>
      <c r="F25" s="159"/>
      <c r="G25" s="159"/>
      <c r="H25" s="159"/>
      <c r="I25" s="159"/>
      <c r="J25" s="160"/>
    </row>
    <row r="26" spans="1:11" ht="21" customHeight="1" x14ac:dyDescent="0.6">
      <c r="A26" s="158"/>
      <c r="B26" s="158"/>
      <c r="C26" s="158"/>
      <c r="D26" s="158"/>
      <c r="E26" s="158"/>
      <c r="F26" s="158"/>
      <c r="G26" s="158"/>
      <c r="H26" s="158"/>
      <c r="I26" s="158"/>
    </row>
    <row r="27" spans="1:11" ht="17.100000000000001" customHeight="1" x14ac:dyDescent="0.6">
      <c r="A27" s="161"/>
      <c r="B27" s="161"/>
      <c r="C27" s="161"/>
      <c r="D27" s="161"/>
      <c r="E27" s="161"/>
      <c r="F27" s="161"/>
    </row>
    <row r="28" spans="1:11" ht="17.100000000000001" customHeight="1" x14ac:dyDescent="0.6"/>
    <row r="29" spans="1:11" ht="17.100000000000001" customHeight="1" x14ac:dyDescent="0.6"/>
  </sheetData>
  <mergeCells count="2">
    <mergeCell ref="A2:K2"/>
    <mergeCell ref="A3:K3"/>
  </mergeCells>
  <phoneticPr fontId="112" type="noConversion"/>
  <pageMargins left="0.98425196850393704" right="0.39370078740157483" top="0.39370078740157483" bottom="0" header="0" footer="0"/>
  <pageSetup paperSize="9" scale="7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Q46"/>
  <sheetViews>
    <sheetView showGridLines="0" zoomScale="85" zoomScaleNormal="85" zoomScalePageLayoutView="55" workbookViewId="0">
      <selection activeCell="L11" sqref="L11"/>
    </sheetView>
  </sheetViews>
  <sheetFormatPr defaultColWidth="9.375" defaultRowHeight="23.25" customHeight="1" x14ac:dyDescent="0.5"/>
  <cols>
    <col min="1" max="1" width="1.5" style="149" customWidth="1"/>
    <col min="2" max="2" width="31.375" style="149" customWidth="1"/>
    <col min="3" max="5" width="14.625" style="149" customWidth="1"/>
    <col min="6" max="12" width="15.375" style="149" customWidth="1"/>
    <col min="13" max="14" width="1.5" style="149" customWidth="1"/>
    <col min="15" max="15" width="10.5" style="149" customWidth="1"/>
    <col min="16" max="16" width="56.125" style="149" customWidth="1"/>
    <col min="17" max="17" width="16.625" style="149" customWidth="1"/>
    <col min="18" max="16384" width="9.375" style="149"/>
  </cols>
  <sheetData>
    <row r="1" spans="1:17" ht="16.5" customHeight="1" x14ac:dyDescent="0.5">
      <c r="C1" s="150"/>
      <c r="D1" s="150"/>
      <c r="E1" s="150"/>
      <c r="F1" s="150"/>
      <c r="G1" s="150"/>
      <c r="H1" s="150"/>
      <c r="I1" s="150"/>
      <c r="J1" s="150"/>
      <c r="K1" s="150"/>
      <c r="L1" s="150"/>
      <c r="M1" s="150"/>
      <c r="N1" s="150"/>
      <c r="O1" s="150"/>
      <c r="P1" s="150">
        <v>25</v>
      </c>
      <c r="Q1" s="150"/>
    </row>
    <row r="2" spans="1:17" ht="20.100000000000001" customHeight="1" x14ac:dyDescent="0.5">
      <c r="A2" s="1638" t="s">
        <v>925</v>
      </c>
      <c r="B2" s="1638"/>
      <c r="C2" s="1638"/>
      <c r="D2" s="1638"/>
      <c r="E2" s="1638"/>
      <c r="F2" s="1638"/>
      <c r="G2" s="1638"/>
      <c r="H2" s="1638"/>
      <c r="I2" s="1638"/>
      <c r="J2" s="1638"/>
      <c r="K2" s="1638"/>
      <c r="L2" s="1638"/>
      <c r="M2" s="1638"/>
      <c r="N2" s="1638"/>
      <c r="O2" s="1638"/>
      <c r="P2" s="1638"/>
    </row>
    <row r="3" spans="1:17" ht="20.100000000000001" customHeight="1" x14ac:dyDescent="0.5">
      <c r="A3" s="1639" t="s">
        <v>926</v>
      </c>
      <c r="B3" s="1639"/>
      <c r="C3" s="1639"/>
      <c r="D3" s="1639"/>
      <c r="E3" s="1639"/>
      <c r="F3" s="1639"/>
      <c r="G3" s="1639"/>
      <c r="H3" s="1639"/>
      <c r="I3" s="1639"/>
      <c r="J3" s="1639"/>
      <c r="K3" s="1639"/>
      <c r="L3" s="1639"/>
      <c r="M3" s="1639"/>
      <c r="N3" s="1639"/>
      <c r="O3" s="1639"/>
      <c r="P3" s="1639"/>
    </row>
    <row r="4" spans="1:17" ht="20.100000000000001" customHeight="1" x14ac:dyDescent="0.5">
      <c r="A4" s="151" t="s">
        <v>927</v>
      </c>
      <c r="B4" s="151"/>
      <c r="C4" s="152"/>
      <c r="G4" s="149" t="s">
        <v>928</v>
      </c>
      <c r="P4" s="153" t="s">
        <v>929</v>
      </c>
    </row>
    <row r="5" spans="1:17" ht="23.4" x14ac:dyDescent="0.55000000000000004">
      <c r="A5" s="1227"/>
      <c r="B5" s="1227"/>
      <c r="C5" s="975" t="s">
        <v>930</v>
      </c>
      <c r="D5" s="975" t="s">
        <v>262</v>
      </c>
      <c r="E5" s="975" t="s">
        <v>931</v>
      </c>
      <c r="F5" s="975" t="s">
        <v>932</v>
      </c>
      <c r="G5" s="975" t="s">
        <v>933</v>
      </c>
      <c r="H5" s="975"/>
      <c r="I5" s="975"/>
      <c r="J5" s="975"/>
      <c r="K5" s="975" t="s">
        <v>934</v>
      </c>
      <c r="L5" s="975"/>
      <c r="M5" s="714"/>
      <c r="N5" s="714"/>
      <c r="O5" s="714"/>
      <c r="P5" s="1227"/>
    </row>
    <row r="6" spans="1:17" ht="23.4" x14ac:dyDescent="0.55000000000000004">
      <c r="A6" s="1228"/>
      <c r="B6" s="1229"/>
      <c r="C6" s="1212" t="s">
        <v>935</v>
      </c>
      <c r="D6" s="1212" t="s">
        <v>266</v>
      </c>
      <c r="E6" s="1212" t="s">
        <v>936</v>
      </c>
      <c r="F6" s="1212" t="s">
        <v>937</v>
      </c>
      <c r="G6" s="1212" t="s">
        <v>938</v>
      </c>
      <c r="H6" s="1212"/>
      <c r="I6" s="1212"/>
      <c r="J6" s="1212"/>
      <c r="K6" s="1212" t="s">
        <v>939</v>
      </c>
      <c r="L6" s="1212"/>
      <c r="M6" s="715"/>
      <c r="N6" s="715"/>
      <c r="O6" s="715"/>
      <c r="P6" s="1230"/>
    </row>
    <row r="7" spans="1:17" ht="23.4" x14ac:dyDescent="0.55000000000000004">
      <c r="A7" s="1228"/>
      <c r="B7" s="1229"/>
      <c r="C7" s="715"/>
      <c r="D7" s="715"/>
      <c r="E7" s="715"/>
      <c r="F7" s="974"/>
      <c r="G7" s="974" t="s">
        <v>940</v>
      </c>
      <c r="H7" s="974" t="s">
        <v>941</v>
      </c>
      <c r="I7" s="974" t="s">
        <v>942</v>
      </c>
      <c r="J7" s="974" t="s">
        <v>943</v>
      </c>
      <c r="K7" s="974" t="s">
        <v>944</v>
      </c>
      <c r="L7" s="974" t="s">
        <v>945</v>
      </c>
      <c r="M7" s="1228"/>
      <c r="N7" s="716"/>
      <c r="O7" s="716"/>
      <c r="P7" s="1230"/>
    </row>
    <row r="8" spans="1:17" ht="23.4" x14ac:dyDescent="0.55000000000000004">
      <c r="A8" s="1231"/>
      <c r="B8" s="1232"/>
      <c r="C8" s="717"/>
      <c r="D8" s="717"/>
      <c r="E8" s="717"/>
      <c r="F8" s="1212"/>
      <c r="G8" s="1212" t="s">
        <v>946</v>
      </c>
      <c r="H8" s="1212" t="s">
        <v>947</v>
      </c>
      <c r="I8" s="1212" t="s">
        <v>948</v>
      </c>
      <c r="J8" s="1212" t="s">
        <v>949</v>
      </c>
      <c r="K8" s="1212" t="s">
        <v>946</v>
      </c>
      <c r="L8" s="1212" t="s">
        <v>947</v>
      </c>
      <c r="M8" s="1233"/>
      <c r="N8" s="1233"/>
      <c r="O8" s="1233"/>
      <c r="P8" s="1231"/>
    </row>
    <row r="9" spans="1:17" ht="5.85" customHeight="1" x14ac:dyDescent="0.5">
      <c r="A9" s="1234"/>
      <c r="B9" s="1234"/>
      <c r="C9" s="1235"/>
      <c r="D9" s="1235"/>
      <c r="E9" s="1235"/>
      <c r="F9" s="1235"/>
      <c r="G9" s="1235"/>
      <c r="H9" s="1235"/>
      <c r="I9" s="1235"/>
      <c r="J9" s="1235"/>
      <c r="K9" s="1235"/>
      <c r="L9" s="1235"/>
      <c r="M9" s="1235"/>
      <c r="N9" s="1234"/>
      <c r="O9" s="1234"/>
      <c r="P9" s="1234"/>
    </row>
    <row r="10" spans="1:17" s="415" customFormat="1" ht="21" customHeight="1" x14ac:dyDescent="0.6">
      <c r="A10" s="718" t="s">
        <v>950</v>
      </c>
      <c r="B10" s="718"/>
      <c r="C10" s="719"/>
      <c r="D10" s="719"/>
      <c r="E10" s="719"/>
      <c r="F10" s="719"/>
      <c r="G10" s="719"/>
      <c r="H10" s="719"/>
      <c r="I10" s="719"/>
      <c r="J10" s="719"/>
      <c r="K10" s="719"/>
      <c r="L10" s="719"/>
      <c r="M10" s="720"/>
      <c r="N10" s="721" t="s">
        <v>951</v>
      </c>
      <c r="O10" s="721"/>
      <c r="P10" s="721"/>
    </row>
    <row r="11" spans="1:17" s="415" customFormat="1" ht="21" customHeight="1" x14ac:dyDescent="0.6">
      <c r="A11" s="426" t="s">
        <v>952</v>
      </c>
      <c r="B11" s="426"/>
      <c r="C11" s="427">
        <v>33886.262329186386</v>
      </c>
      <c r="D11" s="427">
        <v>33628.115051030079</v>
      </c>
      <c r="E11" s="427">
        <v>33553.31469184973</v>
      </c>
      <c r="F11" s="427">
        <v>29675.13652793712</v>
      </c>
      <c r="G11" s="427">
        <v>33325.611036527916</v>
      </c>
      <c r="H11" s="427">
        <v>30327.837640391142</v>
      </c>
      <c r="I11" s="427">
        <v>27511.579770949174</v>
      </c>
      <c r="J11" s="427">
        <v>29675.13652793712</v>
      </c>
      <c r="K11" s="427">
        <v>27315.15157698268</v>
      </c>
      <c r="L11" s="427">
        <v>26024.293993413721</v>
      </c>
      <c r="M11" s="428"/>
      <c r="N11" s="426" t="s">
        <v>953</v>
      </c>
      <c r="O11" s="426"/>
      <c r="P11" s="426"/>
    </row>
    <row r="12" spans="1:17" s="416" customFormat="1" ht="21" customHeight="1" x14ac:dyDescent="0.6">
      <c r="A12" s="1236"/>
      <c r="B12" s="1236" t="s">
        <v>954</v>
      </c>
      <c r="C12" s="1426">
        <v>33792.965185884605</v>
      </c>
      <c r="D12" s="1426">
        <v>32763.862761308999</v>
      </c>
      <c r="E12" s="1426">
        <v>32101.88489114878</v>
      </c>
      <c r="F12" s="1427">
        <v>29394.083401780375</v>
      </c>
      <c r="G12" s="1427">
        <v>32042.786696742562</v>
      </c>
      <c r="H12" s="1427">
        <v>29603.497064340172</v>
      </c>
      <c r="I12" s="1427">
        <v>27232.635631210374</v>
      </c>
      <c r="J12" s="1427">
        <v>29394.083401780375</v>
      </c>
      <c r="K12" s="1427">
        <v>27138.776225818761</v>
      </c>
      <c r="L12" s="1427">
        <v>25854.236221137733</v>
      </c>
      <c r="M12" s="1237"/>
      <c r="N12" s="1238"/>
      <c r="O12" s="1238"/>
      <c r="P12" s="1238" t="s">
        <v>955</v>
      </c>
    </row>
    <row r="13" spans="1:17" s="416" customFormat="1" ht="21" customHeight="1" x14ac:dyDescent="0.6">
      <c r="A13" s="1239"/>
      <c r="B13" s="1239" t="s">
        <v>956</v>
      </c>
      <c r="C13" s="1240">
        <v>93.297143301783393</v>
      </c>
      <c r="D13" s="1240">
        <v>864.25228972108164</v>
      </c>
      <c r="E13" s="1240">
        <v>1451.42980070095</v>
      </c>
      <c r="F13" s="1240">
        <v>281.05312615674148</v>
      </c>
      <c r="G13" s="1240">
        <v>1282.8243397853614</v>
      </c>
      <c r="H13" s="1240">
        <v>724.34057605097041</v>
      </c>
      <c r="I13" s="1240">
        <v>278.94413973880052</v>
      </c>
      <c r="J13" s="1240">
        <v>281.05312615674148</v>
      </c>
      <c r="K13" s="1240">
        <v>176.375351163923</v>
      </c>
      <c r="L13" s="1240">
        <v>170.05777227599179</v>
      </c>
      <c r="M13" s="1241"/>
      <c r="N13" s="1242"/>
      <c r="O13" s="1242"/>
      <c r="P13" s="1242" t="s">
        <v>957</v>
      </c>
    </row>
    <row r="14" spans="1:17" s="415" customFormat="1" ht="21" customHeight="1" x14ac:dyDescent="0.6">
      <c r="A14" s="718" t="s">
        <v>958</v>
      </c>
      <c r="B14" s="718"/>
      <c r="C14" s="1427">
        <v>3360.1126889370553</v>
      </c>
      <c r="D14" s="1427">
        <v>7855.5562776384158</v>
      </c>
      <c r="E14" s="1427">
        <v>7612.1790042635139</v>
      </c>
      <c r="F14" s="1427">
        <v>6141.7041603497182</v>
      </c>
      <c r="G14" s="1427">
        <v>7429.1877685695927</v>
      </c>
      <c r="H14" s="1427">
        <v>6919.0048600391665</v>
      </c>
      <c r="I14" s="1427">
        <v>6388.427127392988</v>
      </c>
      <c r="J14" s="1427">
        <v>6141.7041603497182</v>
      </c>
      <c r="K14" s="1427">
        <v>6445.5293192729951</v>
      </c>
      <c r="L14" s="1427">
        <v>6273.8508213869536</v>
      </c>
      <c r="M14" s="722"/>
      <c r="N14" s="718" t="s">
        <v>959</v>
      </c>
      <c r="O14" s="718"/>
      <c r="P14" s="718"/>
    </row>
    <row r="15" spans="1:17" s="416" customFormat="1" ht="21" customHeight="1" x14ac:dyDescent="0.6">
      <c r="A15" s="1243"/>
      <c r="B15" s="1243" t="s">
        <v>960</v>
      </c>
      <c r="C15" s="1240">
        <v>2118.3634295240295</v>
      </c>
      <c r="D15" s="1240">
        <v>6351.1041881728579</v>
      </c>
      <c r="E15" s="1240">
        <v>5790.3831362586889</v>
      </c>
      <c r="F15" s="1240">
        <v>5645.0232201897179</v>
      </c>
      <c r="G15" s="1240">
        <v>5946.3312488935335</v>
      </c>
      <c r="H15" s="1240">
        <v>5792.7833048566281</v>
      </c>
      <c r="I15" s="1240">
        <v>5528.1586839224656</v>
      </c>
      <c r="J15" s="1240">
        <v>5645.0232201897179</v>
      </c>
      <c r="K15" s="1240">
        <v>5506.0413443567859</v>
      </c>
      <c r="L15" s="1240">
        <v>5423.4021208881932</v>
      </c>
      <c r="M15" s="1241"/>
      <c r="N15" s="1239"/>
      <c r="O15" s="1239"/>
      <c r="P15" s="1244" t="s">
        <v>961</v>
      </c>
    </row>
    <row r="16" spans="1:17" s="416" customFormat="1" ht="21" customHeight="1" x14ac:dyDescent="0.6">
      <c r="A16" s="1236"/>
      <c r="B16" s="718" t="s">
        <v>956</v>
      </c>
      <c r="C16" s="1426">
        <v>1241.7492594130256</v>
      </c>
      <c r="D16" s="1426">
        <v>1504.4520894655589</v>
      </c>
      <c r="E16" s="1426">
        <v>1821.7958680048255</v>
      </c>
      <c r="F16" s="1426">
        <v>496.68094016000003</v>
      </c>
      <c r="G16" s="1426">
        <v>1482.8565196760583</v>
      </c>
      <c r="H16" s="1426">
        <v>1126.2215551825379</v>
      </c>
      <c r="I16" s="1426">
        <v>860.26844347052224</v>
      </c>
      <c r="J16" s="1426">
        <v>496.68094016000003</v>
      </c>
      <c r="K16" s="1426">
        <v>939.48797491621008</v>
      </c>
      <c r="L16" s="1426">
        <v>850.44870049876056</v>
      </c>
      <c r="M16" s="1245"/>
      <c r="N16" s="1236"/>
      <c r="O16" s="1236"/>
      <c r="P16" s="1238" t="s">
        <v>957</v>
      </c>
    </row>
    <row r="17" spans="1:16" s="415" customFormat="1" ht="21" customHeight="1" x14ac:dyDescent="0.6">
      <c r="A17" s="426" t="s">
        <v>962</v>
      </c>
      <c r="B17" s="426"/>
      <c r="C17" s="1164">
        <v>38970.647105254662</v>
      </c>
      <c r="D17" s="1164">
        <v>40741.039672772065</v>
      </c>
      <c r="E17" s="1164">
        <v>39311.748744298195</v>
      </c>
      <c r="F17" s="427">
        <v>36387.445980389261</v>
      </c>
      <c r="G17" s="427">
        <v>39677.395047044105</v>
      </c>
      <c r="H17" s="427">
        <v>36955.811846583223</v>
      </c>
      <c r="I17" s="427">
        <v>37309.402018752822</v>
      </c>
      <c r="J17" s="427">
        <v>36387.445980389261</v>
      </c>
      <c r="K17" s="427">
        <v>30938.876713586247</v>
      </c>
      <c r="L17" s="427">
        <v>30594.736445030172</v>
      </c>
      <c r="M17" s="428"/>
      <c r="N17" s="426" t="s">
        <v>963</v>
      </c>
      <c r="O17" s="426"/>
      <c r="P17" s="426"/>
    </row>
    <row r="18" spans="1:16" s="416" customFormat="1" ht="21" customHeight="1" x14ac:dyDescent="0.6">
      <c r="A18" s="1236"/>
      <c r="B18" s="1236" t="s">
        <v>954</v>
      </c>
      <c r="C18" s="1426">
        <v>16791.278348883152</v>
      </c>
      <c r="D18" s="1426">
        <v>17283.695489769016</v>
      </c>
      <c r="E18" s="1426">
        <v>16999.488735279137</v>
      </c>
      <c r="F18" s="1426">
        <v>16798.755278869794</v>
      </c>
      <c r="G18" s="1426">
        <v>17570.548198500168</v>
      </c>
      <c r="H18" s="1426">
        <v>16976.430235580963</v>
      </c>
      <c r="I18" s="1426">
        <v>17455.225392488519</v>
      </c>
      <c r="J18" s="1426">
        <v>16798.755278869794</v>
      </c>
      <c r="K18" s="1426">
        <v>15637.39039320032</v>
      </c>
      <c r="L18" s="1426">
        <v>15086.349592924234</v>
      </c>
      <c r="M18" s="1245"/>
      <c r="N18" s="1238"/>
      <c r="O18" s="1238"/>
      <c r="P18" s="1238" t="s">
        <v>964</v>
      </c>
    </row>
    <row r="19" spans="1:16" s="416" customFormat="1" ht="21" customHeight="1" x14ac:dyDescent="0.6">
      <c r="A19" s="1239"/>
      <c r="B19" s="1239" t="s">
        <v>956</v>
      </c>
      <c r="C19" s="1240">
        <v>22179.36875637151</v>
      </c>
      <c r="D19" s="1240">
        <v>23457.344183003042</v>
      </c>
      <c r="E19" s="1240">
        <v>22312.260009019057</v>
      </c>
      <c r="F19" s="1240">
        <v>19588.690701519463</v>
      </c>
      <c r="G19" s="1240">
        <v>22106.846848543933</v>
      </c>
      <c r="H19" s="1240">
        <v>19979.38161100226</v>
      </c>
      <c r="I19" s="1240">
        <v>19854.17662626431</v>
      </c>
      <c r="J19" s="1240">
        <v>19588.690701519463</v>
      </c>
      <c r="K19" s="1240">
        <v>15301.48632038593</v>
      </c>
      <c r="L19" s="1240">
        <v>15508.386852105936</v>
      </c>
      <c r="M19" s="1241"/>
      <c r="N19" s="1242"/>
      <c r="O19" s="1242"/>
      <c r="P19" s="1242" t="s">
        <v>957</v>
      </c>
    </row>
    <row r="20" spans="1:16" s="416" customFormat="1" ht="21" customHeight="1" x14ac:dyDescent="0.6">
      <c r="A20" s="1236" t="s">
        <v>965</v>
      </c>
      <c r="B20" s="1238"/>
      <c r="C20" s="1426">
        <v>113908.292925802</v>
      </c>
      <c r="D20" s="1426">
        <v>114645.56835403851</v>
      </c>
      <c r="E20" s="1426">
        <v>120948.84783860159</v>
      </c>
      <c r="F20" s="1426">
        <v>124343.07384752409</v>
      </c>
      <c r="G20" s="1426">
        <v>123909.53009238311</v>
      </c>
      <c r="H20" s="1426">
        <v>120773.56653161011</v>
      </c>
      <c r="I20" s="1426">
        <v>118797.03682295499</v>
      </c>
      <c r="J20" s="1426">
        <v>122057.1956871099</v>
      </c>
      <c r="K20" s="1426">
        <v>125515.91736257689</v>
      </c>
      <c r="L20" s="1426">
        <v>122601.46138356364</v>
      </c>
      <c r="M20" s="1245"/>
      <c r="N20" s="718" t="s">
        <v>966</v>
      </c>
      <c r="O20" s="718"/>
      <c r="P20" s="1246"/>
    </row>
    <row r="21" spans="1:16" s="416" customFormat="1" ht="21" customHeight="1" x14ac:dyDescent="0.6">
      <c r="A21" s="1239"/>
      <c r="B21" s="950" t="s">
        <v>967</v>
      </c>
      <c r="C21" s="1164">
        <v>26894.458839814994</v>
      </c>
      <c r="D21" s="1164">
        <v>27039.08062054063</v>
      </c>
      <c r="E21" s="1164">
        <v>31541.78224517405</v>
      </c>
      <c r="F21" s="1247">
        <v>31494.521553495328</v>
      </c>
      <c r="G21" s="1247">
        <v>32677.772935359793</v>
      </c>
      <c r="H21" s="1247">
        <v>31439.340097199925</v>
      </c>
      <c r="I21" s="1247">
        <v>26548.214658612695</v>
      </c>
      <c r="J21" s="1247">
        <v>27877.661575933435</v>
      </c>
      <c r="K21" s="1247">
        <v>31918.178310493484</v>
      </c>
      <c r="L21" s="1247">
        <v>32003.466394257241</v>
      </c>
      <c r="M21" s="1241"/>
      <c r="N21" s="1242"/>
      <c r="O21" s="1242"/>
      <c r="P21" s="952" t="s">
        <v>968</v>
      </c>
    </row>
    <row r="22" spans="1:16" s="416" customFormat="1" ht="21" customHeight="1" x14ac:dyDescent="0.6">
      <c r="A22" s="1236"/>
      <c r="B22" s="951" t="s">
        <v>969</v>
      </c>
      <c r="C22" s="1426">
        <v>87013.834085987008</v>
      </c>
      <c r="D22" s="1426">
        <v>87606.487733497881</v>
      </c>
      <c r="E22" s="1426">
        <v>89407.065593427556</v>
      </c>
      <c r="F22" s="1426">
        <v>92848.552294028777</v>
      </c>
      <c r="G22" s="1426">
        <v>91231.757157023312</v>
      </c>
      <c r="H22" s="1426">
        <v>89334.226434410186</v>
      </c>
      <c r="I22" s="1426">
        <v>92248.822164342288</v>
      </c>
      <c r="J22" s="1426">
        <v>94179.534111176457</v>
      </c>
      <c r="K22" s="1426">
        <v>93597.739052083401</v>
      </c>
      <c r="L22" s="1426">
        <v>90597.994989306419</v>
      </c>
      <c r="M22" s="719"/>
      <c r="N22" s="1238"/>
      <c r="O22" s="1238"/>
      <c r="P22" s="953" t="s">
        <v>970</v>
      </c>
    </row>
    <row r="23" spans="1:16" s="415" customFormat="1" ht="21" customHeight="1" x14ac:dyDescent="0.6">
      <c r="A23" s="426" t="s">
        <v>971</v>
      </c>
      <c r="B23" s="426"/>
      <c r="C23" s="427">
        <v>190125.31504918012</v>
      </c>
      <c r="D23" s="427">
        <v>196870.27935547906</v>
      </c>
      <c r="E23" s="427">
        <v>201426.09027901303</v>
      </c>
      <c r="F23" s="427">
        <v>196547.36051620019</v>
      </c>
      <c r="G23" s="427">
        <v>204341.72394452471</v>
      </c>
      <c r="H23" s="427">
        <v>194976.22087862363</v>
      </c>
      <c r="I23" s="427">
        <v>190006.44574004997</v>
      </c>
      <c r="J23" s="427">
        <v>194261.48235578599</v>
      </c>
      <c r="K23" s="427">
        <v>190215.47497241883</v>
      </c>
      <c r="L23" s="427">
        <v>185494.34264339451</v>
      </c>
      <c r="M23" s="428"/>
      <c r="N23" s="426" t="s">
        <v>972</v>
      </c>
      <c r="O23" s="426"/>
      <c r="P23" s="426"/>
    </row>
    <row r="24" spans="1:16" s="416" customFormat="1" ht="21" customHeight="1" x14ac:dyDescent="0.6">
      <c r="A24" s="1236"/>
      <c r="B24" s="1236" t="s">
        <v>954</v>
      </c>
      <c r="C24" s="1426">
        <v>115294.10534138273</v>
      </c>
      <c r="D24" s="1426">
        <v>121445.7324465453</v>
      </c>
      <c r="E24" s="1426">
        <v>120199.20251399494</v>
      </c>
      <c r="F24" s="1426">
        <v>115377.24710028293</v>
      </c>
      <c r="G24" s="1426">
        <v>121517.41900872113</v>
      </c>
      <c r="H24" s="1426">
        <v>115487.72492082795</v>
      </c>
      <c r="I24" s="1426">
        <v>110945.28765025624</v>
      </c>
      <c r="J24" s="1426">
        <v>115081.61047023439</v>
      </c>
      <c r="K24" s="1426">
        <v>109652.03629516359</v>
      </c>
      <c r="L24" s="1426">
        <v>104898.40227884029</v>
      </c>
      <c r="M24" s="1245"/>
      <c r="N24" s="1238"/>
      <c r="O24" s="1238"/>
      <c r="P24" s="1238" t="s">
        <v>955</v>
      </c>
    </row>
    <row r="25" spans="1:16" s="416" customFormat="1" ht="21" customHeight="1" x14ac:dyDescent="0.6">
      <c r="A25" s="1239"/>
      <c r="B25" s="1239" t="s">
        <v>956</v>
      </c>
      <c r="C25" s="1248">
        <v>74831.209707797374</v>
      </c>
      <c r="D25" s="1248">
        <v>75424.546908933757</v>
      </c>
      <c r="E25" s="1248">
        <v>81226.887765018109</v>
      </c>
      <c r="F25" s="1248">
        <v>81170.113415917265</v>
      </c>
      <c r="G25" s="1248">
        <v>82824.304935803608</v>
      </c>
      <c r="H25" s="1248">
        <v>79488.495957795705</v>
      </c>
      <c r="I25" s="1248">
        <v>79061.158089793738</v>
      </c>
      <c r="J25" s="1248">
        <v>79179.871885551576</v>
      </c>
      <c r="K25" s="1248">
        <v>80563.438677255224</v>
      </c>
      <c r="L25" s="1248">
        <v>80595.94036455419</v>
      </c>
      <c r="M25" s="1241"/>
      <c r="N25" s="1242"/>
      <c r="O25" s="1242"/>
      <c r="P25" s="1242" t="s">
        <v>957</v>
      </c>
    </row>
    <row r="26" spans="1:16" ht="4.3499999999999996" customHeight="1" x14ac:dyDescent="0.5">
      <c r="A26" s="1249"/>
      <c r="B26" s="1249"/>
      <c r="C26" s="1249"/>
      <c r="D26" s="1249"/>
      <c r="E26" s="1249"/>
      <c r="F26" s="1249"/>
      <c r="G26" s="1249"/>
      <c r="H26" s="1249"/>
      <c r="I26" s="1249"/>
      <c r="J26" s="1249"/>
      <c r="K26" s="1249"/>
      <c r="L26" s="1249"/>
      <c r="M26" s="1249"/>
      <c r="N26" s="1249"/>
      <c r="O26" s="1249"/>
      <c r="P26" s="1249"/>
    </row>
    <row r="27" spans="1:16" ht="4.3499999999999996" customHeight="1" x14ac:dyDescent="0.5">
      <c r="A27" s="1234"/>
      <c r="B27" s="1234"/>
      <c r="C27" s="1234"/>
      <c r="D27" s="1234"/>
      <c r="E27" s="1234"/>
      <c r="F27" s="1234"/>
      <c r="G27" s="1234"/>
      <c r="H27" s="1234"/>
      <c r="I27" s="1234"/>
      <c r="J27" s="1234"/>
      <c r="K27" s="1234"/>
      <c r="L27" s="1234"/>
      <c r="M27" s="1234"/>
      <c r="N27" s="1234"/>
      <c r="O27" s="1234"/>
      <c r="P27" s="1234"/>
    </row>
    <row r="28" spans="1:16" s="422" customFormat="1" ht="18" customHeight="1" x14ac:dyDescent="0.6">
      <c r="A28" s="429" t="s">
        <v>973</v>
      </c>
      <c r="B28" s="429"/>
      <c r="C28" s="429"/>
      <c r="D28" s="429"/>
      <c r="E28" s="429"/>
      <c r="F28" s="1052"/>
      <c r="G28" s="429"/>
      <c r="H28" s="429"/>
      <c r="I28" s="429"/>
      <c r="J28" s="429"/>
      <c r="K28" s="429"/>
      <c r="L28" s="429"/>
      <c r="M28" s="429"/>
      <c r="N28" s="429"/>
      <c r="O28" s="429"/>
      <c r="P28" s="430" t="s">
        <v>974</v>
      </c>
    </row>
    <row r="29" spans="1:16" s="422" customFormat="1" ht="18" customHeight="1" x14ac:dyDescent="0.6">
      <c r="A29" s="431" t="s">
        <v>975</v>
      </c>
      <c r="B29" s="431"/>
      <c r="C29" s="431"/>
      <c r="D29" s="431"/>
      <c r="E29" s="431"/>
      <c r="F29" s="431"/>
      <c r="G29" s="431"/>
      <c r="H29" s="431"/>
      <c r="I29" s="431"/>
      <c r="J29" s="431"/>
      <c r="K29" s="431"/>
      <c r="L29" s="431"/>
      <c r="M29" s="431"/>
      <c r="N29" s="431"/>
      <c r="O29" s="431"/>
      <c r="P29" s="432" t="s">
        <v>976</v>
      </c>
    </row>
    <row r="30" spans="1:16" s="422" customFormat="1" ht="18" customHeight="1" x14ac:dyDescent="0.6">
      <c r="A30" s="431" t="s">
        <v>977</v>
      </c>
      <c r="B30" s="431"/>
      <c r="C30" s="431"/>
      <c r="D30" s="431"/>
      <c r="E30" s="431"/>
      <c r="F30" s="431"/>
      <c r="G30" s="431"/>
      <c r="H30" s="431"/>
      <c r="I30" s="431"/>
      <c r="J30" s="431"/>
      <c r="K30" s="431"/>
      <c r="L30" s="431"/>
      <c r="M30" s="431"/>
      <c r="N30" s="431"/>
      <c r="O30" s="431"/>
      <c r="P30" s="217" t="s">
        <v>164</v>
      </c>
    </row>
    <row r="31" spans="1:16" s="422" customFormat="1" ht="18" customHeight="1" x14ac:dyDescent="0.6">
      <c r="A31" s="431" t="s">
        <v>978</v>
      </c>
      <c r="B31" s="431"/>
      <c r="C31" s="431"/>
      <c r="D31" s="431"/>
      <c r="E31" s="431"/>
      <c r="F31" s="431"/>
      <c r="G31" s="431"/>
      <c r="H31" s="431"/>
      <c r="I31" s="431"/>
      <c r="J31" s="431"/>
      <c r="K31" s="431"/>
      <c r="L31" s="431"/>
      <c r="M31" s="431"/>
      <c r="N31" s="431"/>
      <c r="O31" s="431"/>
      <c r="P31" s="433"/>
    </row>
    <row r="32" spans="1:16" s="422" customFormat="1" ht="18" customHeight="1" x14ac:dyDescent="0.6">
      <c r="A32" s="434" t="s">
        <v>979</v>
      </c>
      <c r="B32" s="434"/>
      <c r="C32" s="434"/>
      <c r="D32" s="434"/>
      <c r="E32" s="434"/>
      <c r="F32" s="434"/>
      <c r="G32" s="434"/>
      <c r="H32" s="434"/>
      <c r="I32" s="434"/>
      <c r="J32" s="434"/>
      <c r="K32" s="434"/>
      <c r="L32" s="434"/>
      <c r="M32" s="434"/>
      <c r="N32" s="434"/>
      <c r="O32" s="434"/>
      <c r="P32" s="433"/>
    </row>
    <row r="33" spans="1:16" s="422" customFormat="1" ht="18" customHeight="1" x14ac:dyDescent="0.6">
      <c r="A33" s="434" t="s">
        <v>980</v>
      </c>
      <c r="B33" s="434"/>
      <c r="C33" s="434"/>
      <c r="D33" s="434"/>
      <c r="E33" s="434"/>
      <c r="F33" s="434"/>
      <c r="G33" s="434"/>
      <c r="H33" s="434"/>
      <c r="I33" s="434"/>
      <c r="J33" s="434"/>
      <c r="K33" s="434"/>
      <c r="L33" s="434"/>
      <c r="M33" s="434"/>
      <c r="N33" s="434"/>
      <c r="O33" s="434"/>
      <c r="P33" s="433"/>
    </row>
    <row r="34" spans="1:16" s="422" customFormat="1" ht="18" customHeight="1" x14ac:dyDescent="0.6">
      <c r="A34" s="435" t="s">
        <v>981</v>
      </c>
      <c r="B34" s="435"/>
      <c r="C34" s="435"/>
      <c r="D34" s="435"/>
      <c r="E34" s="435"/>
      <c r="F34" s="435"/>
      <c r="G34" s="435"/>
      <c r="H34" s="435"/>
      <c r="I34" s="435"/>
      <c r="J34" s="435"/>
      <c r="K34" s="435"/>
      <c r="L34" s="435"/>
      <c r="M34" s="435"/>
      <c r="N34" s="435"/>
      <c r="O34" s="435"/>
      <c r="P34" s="433"/>
    </row>
    <row r="35" spans="1:16" s="422" customFormat="1" ht="18" customHeight="1" x14ac:dyDescent="0.6">
      <c r="A35" s="435" t="s">
        <v>982</v>
      </c>
      <c r="B35" s="435"/>
      <c r="C35" s="435"/>
      <c r="D35" s="435"/>
      <c r="E35" s="435"/>
      <c r="F35" s="435"/>
      <c r="G35" s="435"/>
      <c r="H35" s="435"/>
      <c r="I35" s="435"/>
      <c r="J35" s="435"/>
      <c r="K35" s="435"/>
      <c r="L35" s="435"/>
      <c r="M35" s="435"/>
      <c r="N35" s="435"/>
      <c r="O35" s="435"/>
      <c r="P35" s="436"/>
    </row>
    <row r="36" spans="1:16" s="422" customFormat="1" ht="18" customHeight="1" x14ac:dyDescent="0.6">
      <c r="A36" s="435" t="s">
        <v>983</v>
      </c>
      <c r="B36" s="435"/>
      <c r="C36" s="435"/>
      <c r="D36" s="435"/>
      <c r="E36" s="435"/>
      <c r="F36" s="435"/>
      <c r="G36" s="435"/>
      <c r="H36" s="435"/>
      <c r="I36" s="435"/>
      <c r="J36" s="435"/>
      <c r="K36" s="435"/>
      <c r="L36" s="435"/>
      <c r="M36" s="435"/>
      <c r="N36" s="435"/>
      <c r="O36" s="435"/>
      <c r="P36" s="433"/>
    </row>
    <row r="37" spans="1:16" s="422" customFormat="1" ht="18" customHeight="1" x14ac:dyDescent="0.6">
      <c r="A37" s="435" t="s">
        <v>984</v>
      </c>
      <c r="B37" s="435"/>
      <c r="C37" s="435"/>
      <c r="D37" s="435"/>
      <c r="E37" s="435"/>
      <c r="F37" s="435"/>
      <c r="G37" s="435"/>
      <c r="H37" s="435"/>
      <c r="I37" s="435"/>
      <c r="J37" s="435"/>
      <c r="K37" s="435"/>
      <c r="L37" s="435"/>
      <c r="M37" s="435"/>
      <c r="N37" s="435"/>
      <c r="O37" s="435"/>
      <c r="P37" s="433"/>
    </row>
    <row r="38" spans="1:16" s="422" customFormat="1" ht="18" customHeight="1" x14ac:dyDescent="0.6">
      <c r="A38" s="434" t="s">
        <v>985</v>
      </c>
      <c r="B38" s="435"/>
      <c r="C38" s="435"/>
      <c r="D38" s="435"/>
      <c r="E38" s="435"/>
      <c r="F38" s="435"/>
      <c r="G38" s="435"/>
      <c r="H38" s="435"/>
      <c r="I38" s="435"/>
      <c r="J38" s="435"/>
      <c r="K38" s="435"/>
      <c r="L38" s="435"/>
      <c r="M38" s="435"/>
      <c r="N38" s="435"/>
      <c r="O38" s="435"/>
      <c r="P38" s="433"/>
    </row>
    <row r="39" spans="1:16" s="422" customFormat="1" ht="18" customHeight="1" x14ac:dyDescent="0.6">
      <c r="A39" s="434" t="s">
        <v>986</v>
      </c>
      <c r="B39" s="435"/>
      <c r="C39" s="435"/>
      <c r="D39" s="435"/>
      <c r="E39" s="435"/>
      <c r="F39" s="435"/>
      <c r="G39" s="435"/>
      <c r="H39" s="435"/>
      <c r="I39" s="435"/>
      <c r="J39" s="435"/>
      <c r="K39" s="435"/>
      <c r="L39" s="435"/>
      <c r="M39" s="435"/>
      <c r="N39" s="435"/>
      <c r="O39" s="435"/>
      <c r="P39" s="433"/>
    </row>
    <row r="40" spans="1:16" s="422" customFormat="1" ht="18" customHeight="1" x14ac:dyDescent="0.6">
      <c r="A40" s="510" t="s">
        <v>987</v>
      </c>
      <c r="B40" s="435"/>
      <c r="C40" s="431"/>
      <c r="D40" s="431"/>
      <c r="E40" s="431"/>
      <c r="F40" s="431"/>
      <c r="G40" s="431"/>
      <c r="H40" s="431"/>
      <c r="I40" s="431"/>
      <c r="J40" s="431"/>
      <c r="K40" s="431"/>
      <c r="L40" s="431"/>
      <c r="M40" s="431"/>
      <c r="N40" s="431"/>
      <c r="O40" s="431"/>
      <c r="P40" s="433"/>
    </row>
    <row r="41" spans="1:16" s="154" customFormat="1" ht="18" customHeight="1" x14ac:dyDescent="0.45">
      <c r="A41" s="510" t="s">
        <v>988</v>
      </c>
      <c r="B41" s="435"/>
      <c r="C41" s="431"/>
      <c r="D41" s="431"/>
      <c r="E41" s="431"/>
      <c r="F41" s="431"/>
      <c r="G41" s="431"/>
      <c r="H41" s="431"/>
      <c r="I41" s="431"/>
      <c r="J41" s="431"/>
      <c r="K41" s="431"/>
      <c r="L41" s="431"/>
      <c r="M41" s="431"/>
      <c r="N41" s="431"/>
      <c r="O41" s="431"/>
      <c r="P41" s="433"/>
    </row>
    <row r="42" spans="1:16" s="154" customFormat="1" ht="18" customHeight="1" x14ac:dyDescent="0.45">
      <c r="A42" s="510"/>
      <c r="B42" s="435" t="s">
        <v>989</v>
      </c>
      <c r="C42" s="435" t="s">
        <v>990</v>
      </c>
      <c r="D42" s="431"/>
      <c r="E42" s="431"/>
      <c r="F42" s="431"/>
      <c r="G42" s="431"/>
      <c r="H42" s="431"/>
      <c r="I42" s="431"/>
      <c r="J42" s="431"/>
      <c r="K42" s="431"/>
      <c r="L42" s="431"/>
      <c r="M42" s="431"/>
      <c r="N42" s="431"/>
      <c r="O42" s="431"/>
      <c r="P42" s="433"/>
    </row>
    <row r="43" spans="1:16" s="154" customFormat="1" ht="16.5" customHeight="1" x14ac:dyDescent="0.45">
      <c r="A43" s="431" t="s">
        <v>991</v>
      </c>
      <c r="B43" s="431"/>
      <c r="C43" s="155"/>
      <c r="D43" s="155"/>
      <c r="E43" s="155"/>
      <c r="F43" s="431"/>
      <c r="G43" s="155"/>
      <c r="H43" s="155"/>
      <c r="I43" s="155"/>
      <c r="J43" s="155"/>
      <c r="K43" s="155"/>
      <c r="L43" s="155"/>
      <c r="M43" s="155"/>
      <c r="N43" s="155"/>
      <c r="O43" s="155"/>
    </row>
    <row r="44" spans="1:16" s="154" customFormat="1" ht="12.75" customHeight="1" x14ac:dyDescent="0.45">
      <c r="A44" s="431" t="s">
        <v>992</v>
      </c>
      <c r="B44" s="431"/>
      <c r="F44" s="155"/>
    </row>
    <row r="45" spans="1:16" s="154" customFormat="1" ht="23.4" x14ac:dyDescent="0.5"/>
    <row r="46" spans="1:16" ht="23.4" x14ac:dyDescent="0.5">
      <c r="F46" s="154"/>
    </row>
  </sheetData>
  <mergeCells count="2">
    <mergeCell ref="A2:P2"/>
    <mergeCell ref="A3:P3"/>
  </mergeCells>
  <phoneticPr fontId="0" type="noConversion"/>
  <printOptions horizontalCentered="1"/>
  <pageMargins left="0.23622047244094491" right="0.23622047244094491" top="0.39370078740157483" bottom="0.35433070866141736" header="0.31496062992125984" footer="0.31496062992125984"/>
  <pageSetup paperSize="9" scale="6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C7C98-9C64-45B7-8AB6-90A361F73183}">
  <sheetPr codeName="Sheet18"/>
  <dimension ref="A1:O159"/>
  <sheetViews>
    <sheetView showGridLines="0" zoomScale="70" zoomScaleNormal="70" workbookViewId="0">
      <selection activeCell="F115" sqref="F115:H116"/>
    </sheetView>
  </sheetViews>
  <sheetFormatPr defaultColWidth="9.375" defaultRowHeight="23.4" x14ac:dyDescent="0.6"/>
  <cols>
    <col min="1" max="1" width="55" style="72" customWidth="1"/>
    <col min="2" max="9" width="13.625" style="885" customWidth="1"/>
    <col min="10" max="10" width="46.125" style="72" customWidth="1"/>
    <col min="11" max="16384" width="9.375" style="72"/>
  </cols>
  <sheetData>
    <row r="1" spans="1:10" s="1250" customFormat="1" ht="15" customHeight="1" x14ac:dyDescent="0.5">
      <c r="A1" s="1250" t="s">
        <v>500</v>
      </c>
      <c r="B1" s="1251"/>
      <c r="C1" s="1251"/>
      <c r="D1" s="1251"/>
      <c r="E1" s="1251"/>
      <c r="F1" s="1251"/>
      <c r="G1" s="1251"/>
      <c r="H1" s="1251"/>
      <c r="I1" s="1251"/>
      <c r="J1" s="1252">
        <v>26</v>
      </c>
    </row>
    <row r="2" spans="1:10" s="5" customFormat="1" ht="21" customHeight="1" x14ac:dyDescent="0.6">
      <c r="A2" s="1641" t="s">
        <v>993</v>
      </c>
      <c r="B2" s="1641"/>
      <c r="C2" s="1641"/>
      <c r="D2" s="1641"/>
      <c r="E2" s="1641"/>
      <c r="F2" s="1641"/>
      <c r="G2" s="1641"/>
      <c r="H2" s="1641"/>
      <c r="I2" s="1641"/>
      <c r="J2" s="1641"/>
    </row>
    <row r="3" spans="1:10" s="5" customFormat="1" ht="21" customHeight="1" x14ac:dyDescent="0.6">
      <c r="A3" s="1642" t="s">
        <v>994</v>
      </c>
      <c r="B3" s="1642"/>
      <c r="C3" s="1642"/>
      <c r="D3" s="1642"/>
      <c r="E3" s="1642"/>
      <c r="F3" s="1642"/>
      <c r="G3" s="1642"/>
      <c r="H3" s="1642"/>
      <c r="I3" s="1642"/>
      <c r="J3" s="1642"/>
    </row>
    <row r="4" spans="1:10" s="5" customFormat="1" ht="21" customHeight="1" x14ac:dyDescent="0.6">
      <c r="A4" s="147"/>
      <c r="B4" s="1279"/>
      <c r="C4" s="1279"/>
      <c r="D4" s="1279"/>
      <c r="E4" s="1279"/>
      <c r="F4" s="1279"/>
      <c r="G4" s="1279"/>
      <c r="H4" s="1279"/>
      <c r="I4" s="1279"/>
      <c r="J4" s="147"/>
    </row>
    <row r="5" spans="1:10" s="5" customFormat="1" ht="23.1" customHeight="1" x14ac:dyDescent="0.6">
      <c r="A5" s="710"/>
      <c r="B5" s="1643" t="s">
        <v>173</v>
      </c>
      <c r="C5" s="1643"/>
      <c r="D5" s="655">
        <v>2567</v>
      </c>
      <c r="E5" s="655"/>
      <c r="F5" s="655"/>
      <c r="G5" s="652"/>
      <c r="H5" s="652"/>
      <c r="I5" s="1278" t="s">
        <v>173</v>
      </c>
      <c r="J5" s="557"/>
    </row>
    <row r="6" spans="1:10" s="5" customFormat="1" ht="21" customHeight="1" x14ac:dyDescent="0.6">
      <c r="A6" s="723" t="s">
        <v>995</v>
      </c>
      <c r="B6" s="1640" t="s">
        <v>175</v>
      </c>
      <c r="C6" s="1640"/>
      <c r="D6" s="655">
        <v>2024</v>
      </c>
      <c r="E6" s="655"/>
      <c r="F6" s="655"/>
      <c r="G6" s="652"/>
      <c r="H6" s="652"/>
      <c r="I6" s="591" t="s">
        <v>996</v>
      </c>
      <c r="J6" s="723" t="s">
        <v>997</v>
      </c>
    </row>
    <row r="7" spans="1:10" s="5" customFormat="1" ht="21" customHeight="1" x14ac:dyDescent="0.6">
      <c r="A7" s="723" t="s">
        <v>998</v>
      </c>
      <c r="B7" s="532">
        <v>2565</v>
      </c>
      <c r="C7" s="532">
        <v>2566</v>
      </c>
      <c r="D7" s="1278" t="s">
        <v>177</v>
      </c>
      <c r="E7" s="1278" t="s">
        <v>178</v>
      </c>
      <c r="F7" s="1278" t="s">
        <v>179</v>
      </c>
      <c r="G7" s="1278" t="s">
        <v>180</v>
      </c>
      <c r="H7" s="1278" t="s">
        <v>181</v>
      </c>
      <c r="I7" s="723" t="s">
        <v>175</v>
      </c>
      <c r="J7" s="723" t="s">
        <v>999</v>
      </c>
    </row>
    <row r="8" spans="1:10" s="5" customFormat="1" ht="21" customHeight="1" x14ac:dyDescent="0.6">
      <c r="A8" s="711"/>
      <c r="B8" s="1490">
        <v>2022</v>
      </c>
      <c r="C8" s="1490">
        <v>2023</v>
      </c>
      <c r="D8" s="1280" t="s">
        <v>183</v>
      </c>
      <c r="E8" s="1280" t="s">
        <v>184</v>
      </c>
      <c r="F8" s="1280" t="s">
        <v>185</v>
      </c>
      <c r="G8" s="1280" t="s">
        <v>186</v>
      </c>
      <c r="H8" s="1280" t="s">
        <v>187</v>
      </c>
      <c r="I8" s="1280" t="s">
        <v>1000</v>
      </c>
      <c r="J8" s="561"/>
    </row>
    <row r="9" spans="1:10" s="5" customFormat="1" ht="10.35" customHeight="1" x14ac:dyDescent="0.6">
      <c r="A9" s="228"/>
      <c r="B9" s="207"/>
      <c r="C9" s="207"/>
      <c r="D9" s="207"/>
      <c r="E9" s="207"/>
      <c r="F9" s="207"/>
      <c r="G9" s="207"/>
      <c r="H9" s="207"/>
      <c r="I9" s="207"/>
    </row>
    <row r="10" spans="1:10" s="5" customFormat="1" ht="24" customHeight="1" x14ac:dyDescent="0.6">
      <c r="A10" s="727" t="s">
        <v>1001</v>
      </c>
      <c r="B10" s="541"/>
      <c r="C10" s="541"/>
      <c r="D10" s="541"/>
      <c r="E10" s="541"/>
      <c r="F10" s="541"/>
      <c r="G10" s="541"/>
      <c r="H10" s="541"/>
      <c r="I10" s="541"/>
      <c r="J10" s="522"/>
    </row>
    <row r="11" spans="1:10" s="5" customFormat="1" ht="24" customHeight="1" x14ac:dyDescent="0.6">
      <c r="A11" s="229" t="s">
        <v>1002</v>
      </c>
      <c r="B11" s="207"/>
      <c r="C11" s="207"/>
      <c r="D11" s="445"/>
      <c r="E11" s="445"/>
      <c r="F11" s="445"/>
      <c r="G11" s="445"/>
      <c r="H11" s="445"/>
      <c r="I11" s="445"/>
      <c r="J11" s="229" t="s">
        <v>1003</v>
      </c>
    </row>
    <row r="12" spans="1:10" s="5" customFormat="1" ht="24" customHeight="1" x14ac:dyDescent="0.6">
      <c r="A12" s="551" t="s">
        <v>1004</v>
      </c>
      <c r="B12" s="728">
        <v>156.66</v>
      </c>
      <c r="C12" s="728">
        <v>153.43265062792582</v>
      </c>
      <c r="D12" s="794">
        <v>165.01452887722795</v>
      </c>
      <c r="E12" s="794">
        <v>171.01619557166265</v>
      </c>
      <c r="F12" s="794">
        <v>164.85444762818119</v>
      </c>
      <c r="G12" s="794">
        <v>163.96771285602657</v>
      </c>
      <c r="H12" s="794">
        <v>166.86759118945267</v>
      </c>
      <c r="I12" s="794">
        <v>166.01154137770902</v>
      </c>
      <c r="J12" s="551" t="s">
        <v>1005</v>
      </c>
    </row>
    <row r="13" spans="1:10" s="5" customFormat="1" ht="24" customHeight="1" x14ac:dyDescent="0.6">
      <c r="A13" s="211"/>
      <c r="B13" s="447">
        <v>11.66</v>
      </c>
      <c r="C13" s="447">
        <v>-2.06</v>
      </c>
      <c r="D13" s="447">
        <v>5.96</v>
      </c>
      <c r="E13" s="447">
        <v>13.27</v>
      </c>
      <c r="F13" s="447">
        <v>8.09</v>
      </c>
      <c r="G13" s="447">
        <v>7.01</v>
      </c>
      <c r="H13" s="447">
        <v>7.65</v>
      </c>
      <c r="I13" s="447">
        <v>8.0004346876835086</v>
      </c>
      <c r="J13" s="211"/>
    </row>
    <row r="14" spans="1:10" s="5" customFormat="1" ht="24" customHeight="1" x14ac:dyDescent="0.6">
      <c r="A14" s="551" t="s">
        <v>1006</v>
      </c>
      <c r="B14" s="728">
        <v>156.37</v>
      </c>
      <c r="C14" s="728">
        <v>157.1212802153143</v>
      </c>
      <c r="D14" s="728">
        <v>176.39634490544691</v>
      </c>
      <c r="E14" s="728">
        <v>184.92915890903467</v>
      </c>
      <c r="F14" s="728">
        <v>176.41199176720713</v>
      </c>
      <c r="G14" s="728">
        <v>174.78407266311851</v>
      </c>
      <c r="H14" s="728">
        <v>178.48457913711363</v>
      </c>
      <c r="I14" s="728">
        <v>178.3238591993771</v>
      </c>
      <c r="J14" s="551" t="s">
        <v>1007</v>
      </c>
    </row>
    <row r="15" spans="1:10" s="5" customFormat="1" ht="24" customHeight="1" x14ac:dyDescent="0.6">
      <c r="A15" s="211"/>
      <c r="B15" s="447">
        <v>7.42</v>
      </c>
      <c r="C15" s="447">
        <v>0.48228466305813994</v>
      </c>
      <c r="D15" s="447">
        <v>10.93</v>
      </c>
      <c r="E15" s="447">
        <v>20.68</v>
      </c>
      <c r="F15" s="447">
        <v>12.39</v>
      </c>
      <c r="G15" s="447">
        <v>10.130000000000001</v>
      </c>
      <c r="H15" s="447">
        <v>9.86</v>
      </c>
      <c r="I15" s="447">
        <v>14.157453224923664</v>
      </c>
      <c r="J15" s="211"/>
    </row>
    <row r="16" spans="1:10" s="5" customFormat="1" ht="24" customHeight="1" x14ac:dyDescent="0.6">
      <c r="A16" s="551" t="s">
        <v>1008</v>
      </c>
      <c r="B16" s="728">
        <v>12849.8</v>
      </c>
      <c r="C16" s="728">
        <v>13841.875346396953</v>
      </c>
      <c r="D16" s="794">
        <v>14424.324639391882</v>
      </c>
      <c r="E16" s="794">
        <v>14942.227126444322</v>
      </c>
      <c r="F16" s="794">
        <v>15008.641699827163</v>
      </c>
      <c r="G16" s="794">
        <v>15211.289619717758</v>
      </c>
      <c r="H16" s="794">
        <v>15509.581689808367</v>
      </c>
      <c r="I16" s="728">
        <v>14619.268707028406</v>
      </c>
      <c r="J16" s="551" t="s">
        <v>1009</v>
      </c>
    </row>
    <row r="17" spans="1:15" s="5" customFormat="1" ht="24" customHeight="1" x14ac:dyDescent="0.6">
      <c r="A17" s="211"/>
      <c r="B17" s="447">
        <v>-19.899999999999999</v>
      </c>
      <c r="C17" s="447">
        <v>7.7204597756770621</v>
      </c>
      <c r="D17" s="447">
        <v>6.5954597437419382</v>
      </c>
      <c r="E17" s="447">
        <v>8.0047488983838786</v>
      </c>
      <c r="F17" s="447">
        <v>7.2423196904853739</v>
      </c>
      <c r="G17" s="447">
        <v>3.5843019420409519</v>
      </c>
      <c r="H17" s="447">
        <v>3.1633742836794383</v>
      </c>
      <c r="I17" s="447">
        <v>5.6615145899136454</v>
      </c>
      <c r="J17" s="211"/>
    </row>
    <row r="18" spans="1:15" s="5" customFormat="1" ht="24" customHeight="1" x14ac:dyDescent="0.6">
      <c r="A18" s="551" t="s">
        <v>1010</v>
      </c>
      <c r="B18" s="728">
        <v>8764.7999999999993</v>
      </c>
      <c r="C18" s="728">
        <v>10702.240798283956</v>
      </c>
      <c r="D18" s="728">
        <v>10801.292229967696</v>
      </c>
      <c r="E18" s="728">
        <v>11125.917221852069</v>
      </c>
      <c r="F18" s="728">
        <v>10954.205780915883</v>
      </c>
      <c r="G18" s="728">
        <v>10761.532230961695</v>
      </c>
      <c r="H18" s="728">
        <v>10601.659787966804</v>
      </c>
      <c r="I18" s="728">
        <v>11009.638765773399</v>
      </c>
      <c r="J18" s="551" t="s">
        <v>1011</v>
      </c>
    </row>
    <row r="19" spans="1:15" s="5" customFormat="1" ht="24" customHeight="1" x14ac:dyDescent="0.6">
      <c r="A19" s="211"/>
      <c r="B19" s="447">
        <v>-5.2</v>
      </c>
      <c r="C19" s="447">
        <v>22.105166161603613</v>
      </c>
      <c r="D19" s="447">
        <v>8.9460693329862995</v>
      </c>
      <c r="E19" s="447">
        <v>11.722123549458075</v>
      </c>
      <c r="F19" s="447">
        <v>4.4978424559668468</v>
      </c>
      <c r="G19" s="447">
        <v>-9.1364207634239989</v>
      </c>
      <c r="H19" s="447">
        <v>-19.556417118394386</v>
      </c>
      <c r="I19" s="447">
        <v>4.9135611420732221</v>
      </c>
      <c r="J19" s="211"/>
    </row>
    <row r="20" spans="1:15" s="5" customFormat="1" ht="24" customHeight="1" x14ac:dyDescent="0.6">
      <c r="A20" s="551" t="s">
        <v>1012</v>
      </c>
      <c r="B20" s="728">
        <v>53451.1</v>
      </c>
      <c r="C20" s="728">
        <v>45365.151670200554</v>
      </c>
      <c r="D20" s="728">
        <v>71989.998200250033</v>
      </c>
      <c r="E20" s="728">
        <v>75729.998106750048</v>
      </c>
      <c r="F20" s="728">
        <v>63485.998730280022</v>
      </c>
      <c r="G20" s="728">
        <v>67719.998307000045</v>
      </c>
      <c r="H20" s="728">
        <v>73030</v>
      </c>
      <c r="I20" s="728">
        <v>69584.83183184365</v>
      </c>
      <c r="J20" s="551" t="s">
        <v>1013</v>
      </c>
    </row>
    <row r="21" spans="1:15" s="5" customFormat="1" ht="24" customHeight="1" x14ac:dyDescent="0.6">
      <c r="A21" s="211"/>
      <c r="B21" s="447">
        <v>-1.5</v>
      </c>
      <c r="C21" s="447">
        <v>-15.127720894978857</v>
      </c>
      <c r="D21" s="447">
        <v>63.072531237371457</v>
      </c>
      <c r="E21" s="447">
        <v>71.025293586269214</v>
      </c>
      <c r="F21" s="447">
        <v>47.456682305941378</v>
      </c>
      <c r="G21" s="447">
        <v>61.266892897541247</v>
      </c>
      <c r="H21" s="447">
        <v>60.47023033564053</v>
      </c>
      <c r="I21" s="447">
        <v>58.254917048208668</v>
      </c>
      <c r="J21" s="211"/>
    </row>
    <row r="22" spans="1:15" s="5" customFormat="1" ht="24" customHeight="1" x14ac:dyDescent="0.6">
      <c r="A22" s="551" t="s">
        <v>1014</v>
      </c>
      <c r="B22" s="728">
        <v>9812.1</v>
      </c>
      <c r="C22" s="794">
        <v>10178.985885825261</v>
      </c>
      <c r="D22" s="794">
        <v>8619.9997845000071</v>
      </c>
      <c r="E22" s="794">
        <v>8699.9997825000064</v>
      </c>
      <c r="F22" s="794">
        <v>9001.9998199600032</v>
      </c>
      <c r="G22" s="794">
        <v>9097.4997725625053</v>
      </c>
      <c r="H22" s="794">
        <v>8391.9998321600051</v>
      </c>
      <c r="I22" s="794">
        <v>8780.7220123675033</v>
      </c>
      <c r="J22" s="551" t="s">
        <v>1015</v>
      </c>
    </row>
    <row r="23" spans="1:15" s="5" customFormat="1" ht="24" customHeight="1" x14ac:dyDescent="0.6">
      <c r="A23" s="211"/>
      <c r="B23" s="447">
        <v>-19.600000000000001</v>
      </c>
      <c r="C23" s="447">
        <v>3.7394424501803045</v>
      </c>
      <c r="D23" s="447">
        <v>-19.333708058206962</v>
      </c>
      <c r="E23" s="447">
        <v>-19.407132931912908</v>
      </c>
      <c r="F23" s="447">
        <v>-9.8537953134388179</v>
      </c>
      <c r="G23" s="447">
        <v>-4.8627450980392197</v>
      </c>
      <c r="H23" s="447">
        <v>-12.651573854176387</v>
      </c>
      <c r="I23" s="447">
        <v>-16.993620979399083</v>
      </c>
      <c r="J23" s="211"/>
    </row>
    <row r="24" spans="1:15" s="5" customFormat="1" ht="24" customHeight="1" x14ac:dyDescent="0.6">
      <c r="A24" s="551" t="s">
        <v>1016</v>
      </c>
      <c r="B24" s="728">
        <v>2521.8000000000002</v>
      </c>
      <c r="C24" s="794">
        <v>2906.1388240093997</v>
      </c>
      <c r="D24" s="794">
        <v>2407.499939812501</v>
      </c>
      <c r="E24" s="794">
        <v>1992.4999501875009</v>
      </c>
      <c r="F24" s="794">
        <v>1897.9999620400004</v>
      </c>
      <c r="G24" s="794">
        <v>1839.999954000001</v>
      </c>
      <c r="H24" s="794">
        <v>2033.9999593200009</v>
      </c>
      <c r="I24" s="794">
        <v>2438.8332745469456</v>
      </c>
      <c r="J24" s="551" t="s">
        <v>1017</v>
      </c>
    </row>
    <row r="25" spans="1:15" s="5" customFormat="1" ht="24" customHeight="1" x14ac:dyDescent="0.6">
      <c r="A25" s="211"/>
      <c r="B25" s="447">
        <v>-22</v>
      </c>
      <c r="C25" s="447">
        <v>15.238499351522764</v>
      </c>
      <c r="D25" s="447">
        <v>-22.137775292286545</v>
      </c>
      <c r="E25" s="447">
        <v>-28.58422939068101</v>
      </c>
      <c r="F25" s="447">
        <v>-30.780452224653555</v>
      </c>
      <c r="G25" s="447">
        <v>-33.753375337533754</v>
      </c>
      <c r="H25" s="447">
        <v>-31.109229122099919</v>
      </c>
      <c r="I25" s="447">
        <v>-15.936654420605773</v>
      </c>
      <c r="J25" s="1197"/>
      <c r="K25" s="1198"/>
      <c r="L25" s="1198"/>
      <c r="M25" s="1198"/>
      <c r="N25" s="1198"/>
      <c r="O25" s="1198"/>
    </row>
    <row r="26" spans="1:15" s="5" customFormat="1" ht="47.25" customHeight="1" x14ac:dyDescent="0.6">
      <c r="A26" s="296"/>
      <c r="B26" s="214"/>
      <c r="C26" s="214"/>
      <c r="D26" s="214"/>
      <c r="E26" s="214"/>
      <c r="F26" s="214"/>
      <c r="G26" s="214"/>
      <c r="H26" s="214"/>
      <c r="I26" s="214"/>
      <c r="J26" s="296"/>
    </row>
    <row r="27" spans="1:15" s="5" customFormat="1" ht="36.75" customHeight="1" x14ac:dyDescent="0.6">
      <c r="A27" s="211"/>
      <c r="B27" s="215"/>
      <c r="C27" s="215"/>
      <c r="D27" s="215"/>
      <c r="E27" s="215"/>
      <c r="F27" s="215"/>
      <c r="G27" s="215"/>
      <c r="H27" s="215"/>
      <c r="I27" s="215"/>
      <c r="J27" s="211"/>
      <c r="K27" s="1198"/>
      <c r="L27" s="1198"/>
      <c r="M27" s="1198"/>
      <c r="N27" s="1198"/>
      <c r="O27" s="1198"/>
    </row>
    <row r="28" spans="1:15" s="5" customFormat="1" ht="21" customHeight="1" x14ac:dyDescent="0.6">
      <c r="A28" s="193" t="s">
        <v>1018</v>
      </c>
      <c r="B28" s="207"/>
      <c r="C28" s="207"/>
      <c r="D28" s="207"/>
      <c r="E28" s="207"/>
      <c r="F28" s="207"/>
      <c r="G28" s="207"/>
      <c r="H28" s="207"/>
      <c r="I28" s="207"/>
      <c r="J28" s="211"/>
    </row>
    <row r="29" spans="1:15" s="5" customFormat="1" ht="19.350000000000001" customHeight="1" x14ac:dyDescent="0.6">
      <c r="A29" s="193" t="s">
        <v>1019</v>
      </c>
      <c r="B29" s="207"/>
      <c r="C29" s="207"/>
      <c r="D29" s="207"/>
      <c r="E29" s="207"/>
      <c r="F29" s="207"/>
      <c r="G29" s="207"/>
      <c r="H29" s="207"/>
      <c r="I29" s="207"/>
      <c r="J29" s="211"/>
      <c r="K29" s="1198"/>
      <c r="L29" s="1198"/>
      <c r="M29" s="1198"/>
      <c r="N29" s="1198"/>
      <c r="O29" s="1198"/>
    </row>
    <row r="30" spans="1:15" s="71" customFormat="1" ht="19.350000000000001" customHeight="1" x14ac:dyDescent="0.5">
      <c r="A30" s="451"/>
      <c r="B30" s="879"/>
      <c r="C30" s="879"/>
      <c r="D30" s="879"/>
      <c r="E30" s="879"/>
      <c r="F30" s="879"/>
      <c r="G30" s="879"/>
      <c r="H30" s="879"/>
      <c r="I30" s="879"/>
      <c r="J30" s="452"/>
    </row>
    <row r="31" spans="1:15" s="71" customFormat="1" ht="19.8" x14ac:dyDescent="0.5">
      <c r="A31" s="148"/>
      <c r="B31" s="880"/>
      <c r="C31" s="880"/>
      <c r="D31" s="880"/>
      <c r="E31" s="880"/>
      <c r="F31" s="880"/>
      <c r="G31" s="880"/>
      <c r="H31" s="880"/>
      <c r="I31" s="880"/>
      <c r="J31" s="1253"/>
      <c r="K31" s="1199"/>
      <c r="L31" s="1199"/>
      <c r="M31" s="1199"/>
      <c r="N31" s="1199"/>
      <c r="O31" s="1199"/>
    </row>
    <row r="32" spans="1:15" s="5" customFormat="1" ht="21" customHeight="1" x14ac:dyDescent="0.6">
      <c r="A32" s="1641" t="s">
        <v>1020</v>
      </c>
      <c r="B32" s="1641"/>
      <c r="C32" s="1641"/>
      <c r="D32" s="1641"/>
      <c r="E32" s="1641"/>
      <c r="F32" s="1641"/>
      <c r="G32" s="1641"/>
      <c r="H32" s="1641"/>
      <c r="I32" s="1641"/>
      <c r="J32" s="1641"/>
    </row>
    <row r="33" spans="1:15" s="5" customFormat="1" ht="21" customHeight="1" x14ac:dyDescent="0.6">
      <c r="A33" s="1642" t="s">
        <v>1021</v>
      </c>
      <c r="B33" s="1642"/>
      <c r="C33" s="1642"/>
      <c r="D33" s="1642"/>
      <c r="E33" s="1642"/>
      <c r="F33" s="1642"/>
      <c r="G33" s="1642"/>
      <c r="H33" s="1642"/>
      <c r="I33" s="1642"/>
      <c r="J33" s="1642"/>
      <c r="K33" s="1198"/>
      <c r="L33" s="1198"/>
      <c r="M33" s="1198"/>
      <c r="N33" s="1198"/>
      <c r="O33" s="1198"/>
    </row>
    <row r="34" spans="1:15" s="5" customFormat="1" ht="21" customHeight="1" x14ac:dyDescent="0.6">
      <c r="A34" s="147"/>
      <c r="B34" s="1279"/>
      <c r="C34" s="1279"/>
      <c r="D34" s="1279"/>
      <c r="E34" s="1279"/>
      <c r="F34" s="1279"/>
      <c r="G34" s="1279"/>
      <c r="H34" s="1279"/>
      <c r="I34" s="1279"/>
      <c r="J34" s="147"/>
    </row>
    <row r="35" spans="1:15" s="5" customFormat="1" ht="23.1" customHeight="1" x14ac:dyDescent="0.6">
      <c r="A35" s="710"/>
      <c r="B35" s="1643" t="s">
        <v>173</v>
      </c>
      <c r="C35" s="1643"/>
      <c r="D35" s="1278">
        <f>IF(D5="","",D5)</f>
        <v>2567</v>
      </c>
      <c r="E35" s="1278" t="str">
        <f t="shared" ref="E35:H35" si="0">IF(E5="","",E5)</f>
        <v/>
      </c>
      <c r="F35" s="1278" t="str">
        <f t="shared" si="0"/>
        <v/>
      </c>
      <c r="G35" s="1278" t="str">
        <f t="shared" si="0"/>
        <v/>
      </c>
      <c r="H35" s="1278" t="str">
        <f t="shared" si="0"/>
        <v/>
      </c>
      <c r="I35" s="1278" t="s">
        <v>173</v>
      </c>
      <c r="J35" s="1200"/>
      <c r="K35" s="1198"/>
      <c r="L35" s="1198"/>
      <c r="M35" s="1198"/>
      <c r="N35" s="1198"/>
      <c r="O35" s="1198"/>
    </row>
    <row r="36" spans="1:15" s="5" customFormat="1" ht="21" customHeight="1" x14ac:dyDescent="0.6">
      <c r="A36" s="723" t="s">
        <v>995</v>
      </c>
      <c r="B36" s="1640" t="s">
        <v>175</v>
      </c>
      <c r="C36" s="1640"/>
      <c r="D36" s="591">
        <f t="shared" ref="D36:H36" si="1">IF(D6="","",D6)</f>
        <v>2024</v>
      </c>
      <c r="E36" s="591" t="str">
        <f t="shared" si="1"/>
        <v/>
      </c>
      <c r="F36" s="591" t="str">
        <f t="shared" si="1"/>
        <v/>
      </c>
      <c r="G36" s="591" t="str">
        <f t="shared" si="1"/>
        <v/>
      </c>
      <c r="H36" s="591" t="str">
        <f t="shared" si="1"/>
        <v/>
      </c>
      <c r="I36" s="591" t="s">
        <v>996</v>
      </c>
      <c r="J36" s="723"/>
    </row>
    <row r="37" spans="1:15" s="5" customFormat="1" ht="21" customHeight="1" x14ac:dyDescent="0.6">
      <c r="A37" s="723" t="s">
        <v>998</v>
      </c>
      <c r="B37" s="532">
        <v>2565</v>
      </c>
      <c r="C37" s="532">
        <v>2566</v>
      </c>
      <c r="D37" s="1278" t="s">
        <v>177</v>
      </c>
      <c r="E37" s="1278" t="s">
        <v>178</v>
      </c>
      <c r="F37" s="1278" t="s">
        <v>179</v>
      </c>
      <c r="G37" s="1278" t="s">
        <v>180</v>
      </c>
      <c r="H37" s="1278" t="s">
        <v>181</v>
      </c>
      <c r="I37" s="723" t="s">
        <v>175</v>
      </c>
      <c r="J37" s="723" t="s">
        <v>999</v>
      </c>
    </row>
    <row r="38" spans="1:15" s="5" customFormat="1" ht="21" customHeight="1" x14ac:dyDescent="0.6">
      <c r="A38" s="711"/>
      <c r="B38" s="1490">
        <v>2022</v>
      </c>
      <c r="C38" s="1490">
        <v>2023</v>
      </c>
      <c r="D38" s="1280" t="s">
        <v>183</v>
      </c>
      <c r="E38" s="1280" t="s">
        <v>184</v>
      </c>
      <c r="F38" s="1280" t="s">
        <v>185</v>
      </c>
      <c r="G38" s="1280" t="s">
        <v>186</v>
      </c>
      <c r="H38" s="1280" t="s">
        <v>187</v>
      </c>
      <c r="I38" s="1280" t="s">
        <v>1000</v>
      </c>
      <c r="J38" s="561"/>
    </row>
    <row r="39" spans="1:15" s="5" customFormat="1" ht="10.35" customHeight="1" x14ac:dyDescent="0.6">
      <c r="A39" s="228"/>
      <c r="B39" s="207"/>
      <c r="C39" s="207"/>
      <c r="D39" s="207"/>
      <c r="E39" s="207"/>
      <c r="F39" s="207"/>
      <c r="G39" s="207"/>
      <c r="H39" s="207"/>
      <c r="I39" s="207"/>
      <c r="J39" s="195"/>
    </row>
    <row r="40" spans="1:15" s="5" customFormat="1" ht="24" customHeight="1" x14ac:dyDescent="0.6">
      <c r="A40" s="727" t="s">
        <v>1022</v>
      </c>
      <c r="B40" s="541"/>
      <c r="C40" s="541"/>
      <c r="D40" s="541"/>
      <c r="E40" s="541"/>
      <c r="F40" s="541"/>
      <c r="G40" s="541"/>
      <c r="H40" s="541"/>
      <c r="I40" s="541"/>
      <c r="J40" s="727" t="s">
        <v>1023</v>
      </c>
    </row>
    <row r="41" spans="1:15" s="5" customFormat="1" ht="24" customHeight="1" x14ac:dyDescent="0.6">
      <c r="A41" s="195" t="s">
        <v>1024</v>
      </c>
      <c r="B41" s="473">
        <v>28079.408329999998</v>
      </c>
      <c r="C41" s="473">
        <v>27683.083333333332</v>
      </c>
      <c r="D41" s="473">
        <v>30010</v>
      </c>
      <c r="E41" s="473">
        <v>30450</v>
      </c>
      <c r="F41" s="473">
        <v>30450</v>
      </c>
      <c r="G41" s="473">
        <v>31102</v>
      </c>
      <c r="H41" s="473">
        <v>33350</v>
      </c>
      <c r="I41" s="473">
        <v>29835.333333333332</v>
      </c>
      <c r="J41" s="195" t="s">
        <v>1025</v>
      </c>
    </row>
    <row r="42" spans="1:15" s="5" customFormat="1" ht="24" customHeight="1" x14ac:dyDescent="0.6">
      <c r="A42" s="628"/>
      <c r="B42" s="731">
        <v>26.20828551</v>
      </c>
      <c r="C42" s="731">
        <v>-1.4114435578384987</v>
      </c>
      <c r="D42" s="731">
        <v>9.6455973693825303</v>
      </c>
      <c r="E42" s="731">
        <v>11.121653577788827</v>
      </c>
      <c r="F42" s="731">
        <v>9.915893585532265</v>
      </c>
      <c r="G42" s="731">
        <v>3.39073199920219</v>
      </c>
      <c r="H42" s="731">
        <v>13.242784380305617</v>
      </c>
      <c r="I42" s="731">
        <v>7.9074589798304951</v>
      </c>
      <c r="J42" s="628"/>
    </row>
    <row r="43" spans="1:15" s="5" customFormat="1" ht="24" customHeight="1" x14ac:dyDescent="0.6">
      <c r="A43" s="195" t="s">
        <v>1026</v>
      </c>
      <c r="B43" s="213">
        <v>14312.94167</v>
      </c>
      <c r="C43" s="213">
        <v>18067.183333333334</v>
      </c>
      <c r="D43" s="213">
        <v>21910</v>
      </c>
      <c r="E43" s="213">
        <v>21840</v>
      </c>
      <c r="F43" s="213">
        <v>20150</v>
      </c>
      <c r="G43" s="213">
        <v>19321</v>
      </c>
      <c r="H43" s="213">
        <v>18060</v>
      </c>
      <c r="I43" s="213">
        <v>20659.666666666668</v>
      </c>
      <c r="J43" s="195" t="s">
        <v>1027</v>
      </c>
    </row>
    <row r="44" spans="1:15" s="5" customFormat="1" ht="24" customHeight="1" x14ac:dyDescent="0.6">
      <c r="A44" s="628"/>
      <c r="B44" s="732">
        <v>6.119065934</v>
      </c>
      <c r="C44" s="732">
        <v>26.229700044190785</v>
      </c>
      <c r="D44" s="732">
        <v>34.170238824249836</v>
      </c>
      <c r="E44" s="732">
        <v>30.49947119032965</v>
      </c>
      <c r="F44" s="732">
        <v>13.82251595774726</v>
      </c>
      <c r="G44" s="732">
        <v>-8.0083797552730651</v>
      </c>
      <c r="H44" s="732">
        <v>-14.069562734928864</v>
      </c>
      <c r="I44" s="732">
        <v>19.634258389460378</v>
      </c>
      <c r="J44" s="628"/>
    </row>
    <row r="45" spans="1:15" s="5" customFormat="1" ht="24" customHeight="1" x14ac:dyDescent="0.6">
      <c r="A45" s="195" t="s">
        <v>1028</v>
      </c>
      <c r="B45" s="473">
        <v>66248.333329999994</v>
      </c>
      <c r="C45" s="473">
        <v>58560.833333333336</v>
      </c>
      <c r="D45" s="473">
        <v>86380</v>
      </c>
      <c r="E45" s="473">
        <v>85290</v>
      </c>
      <c r="F45" s="473">
        <v>75210</v>
      </c>
      <c r="G45" s="473">
        <v>86850</v>
      </c>
      <c r="H45" s="473">
        <v>93500</v>
      </c>
      <c r="I45" s="213">
        <v>83692.222222222219</v>
      </c>
      <c r="J45" s="195" t="s">
        <v>1029</v>
      </c>
    </row>
    <row r="46" spans="1:15" s="5" customFormat="1" ht="24" customHeight="1" x14ac:dyDescent="0.6">
      <c r="A46" s="628"/>
      <c r="B46" s="731">
        <v>1.7861029669999999</v>
      </c>
      <c r="C46" s="731">
        <v>-11.604065511082052</v>
      </c>
      <c r="D46" s="731">
        <v>43.990665110851815</v>
      </c>
      <c r="E46" s="731">
        <v>44.314720812182749</v>
      </c>
      <c r="F46" s="731">
        <v>33.920940170940163</v>
      </c>
      <c r="G46" s="731">
        <v>60.595414201183416</v>
      </c>
      <c r="H46" s="731">
        <v>65.633303808680239</v>
      </c>
      <c r="I46" s="732">
        <v>44.499012028315498</v>
      </c>
      <c r="J46" s="628"/>
    </row>
    <row r="47" spans="1:15" s="5" customFormat="1" ht="24" customHeight="1" x14ac:dyDescent="0.6">
      <c r="A47" s="195" t="s">
        <v>1030</v>
      </c>
      <c r="B47" s="213">
        <v>12227.5</v>
      </c>
      <c r="C47" s="213">
        <v>11927.5</v>
      </c>
      <c r="D47" s="213">
        <v>10740</v>
      </c>
      <c r="E47" s="213">
        <v>12140</v>
      </c>
      <c r="F47" s="213">
        <v>12450</v>
      </c>
      <c r="G47" s="213">
        <v>12080</v>
      </c>
      <c r="H47" s="213">
        <v>10810</v>
      </c>
      <c r="I47" s="213">
        <v>11025.555555555555</v>
      </c>
      <c r="J47" s="195" t="s">
        <v>1031</v>
      </c>
    </row>
    <row r="48" spans="1:15" s="5" customFormat="1" ht="24" customHeight="1" x14ac:dyDescent="0.6">
      <c r="A48" s="628"/>
      <c r="B48" s="732">
        <v>22.868866189999999</v>
      </c>
      <c r="C48" s="732">
        <v>-2.4534859946841236</v>
      </c>
      <c r="D48" s="732">
        <v>-15.764705882352937</v>
      </c>
      <c r="E48" s="732">
        <v>-3.6507936507936378</v>
      </c>
      <c r="F48" s="732">
        <v>7.1428571428571175</v>
      </c>
      <c r="G48" s="732">
        <v>3.5132819194515719</v>
      </c>
      <c r="H48" s="732">
        <v>-3.2229185317815601</v>
      </c>
      <c r="I48" s="732">
        <v>-11.606983787635839</v>
      </c>
      <c r="J48" s="628"/>
    </row>
    <row r="49" spans="1:10" ht="24" customHeight="1" x14ac:dyDescent="0.6">
      <c r="A49" s="211" t="s">
        <v>1032</v>
      </c>
      <c r="B49" s="213">
        <v>15577.339120000001</v>
      </c>
      <c r="C49" s="213">
        <v>16813.288627174257</v>
      </c>
      <c r="D49" s="213">
        <v>19029.214375709071</v>
      </c>
      <c r="E49" s="213">
        <v>16355.520975916394</v>
      </c>
      <c r="F49" s="213">
        <v>15599.352133626931</v>
      </c>
      <c r="G49" s="213">
        <v>19000.796595942582</v>
      </c>
      <c r="H49" s="213">
        <v>13026.258453452581</v>
      </c>
      <c r="I49" s="213">
        <v>17606.095418668152</v>
      </c>
      <c r="J49" s="211" t="s">
        <v>1033</v>
      </c>
    </row>
    <row r="50" spans="1:10" s="1250" customFormat="1" ht="24" customHeight="1" x14ac:dyDescent="0.6">
      <c r="A50" s="628"/>
      <c r="B50" s="732">
        <v>28.471102599999998</v>
      </c>
      <c r="C50" s="732">
        <v>7.9342787646875523</v>
      </c>
      <c r="D50" s="732">
        <v>20.327639895027573</v>
      </c>
      <c r="E50" s="732">
        <v>1.6837082910960977</v>
      </c>
      <c r="F50" s="732">
        <v>-9.7259714489182247</v>
      </c>
      <c r="G50" s="732">
        <v>25.683268924081105</v>
      </c>
      <c r="H50" s="732">
        <v>-26.33873301598857</v>
      </c>
      <c r="I50" s="732">
        <v>9.9796975092454776</v>
      </c>
      <c r="J50" s="628"/>
    </row>
    <row r="51" spans="1:10" s="68" customFormat="1" ht="24" customHeight="1" x14ac:dyDescent="0.6">
      <c r="A51" s="448" t="s">
        <v>1034</v>
      </c>
      <c r="B51" s="473">
        <v>16447.916669999999</v>
      </c>
      <c r="C51" s="473">
        <v>18200</v>
      </c>
      <c r="D51" s="473">
        <v>18275</v>
      </c>
      <c r="E51" s="473">
        <v>18150</v>
      </c>
      <c r="F51" s="473">
        <v>17900</v>
      </c>
      <c r="G51" s="473">
        <v>17325</v>
      </c>
      <c r="H51" s="473">
        <v>16200</v>
      </c>
      <c r="I51" s="473">
        <v>18069.444444444445</v>
      </c>
      <c r="J51" s="448" t="s">
        <v>1035</v>
      </c>
    </row>
    <row r="52" spans="1:10" s="68" customFormat="1" ht="24" customHeight="1" x14ac:dyDescent="0.6">
      <c r="A52" s="730"/>
      <c r="B52" s="731">
        <v>16.273932250000001</v>
      </c>
      <c r="C52" s="731">
        <v>10.65231158961366</v>
      </c>
      <c r="D52" s="731">
        <v>-1.2162162162162149</v>
      </c>
      <c r="E52" s="731">
        <v>-2.4193548387096864</v>
      </c>
      <c r="F52" s="731">
        <v>-3.7634408602150615</v>
      </c>
      <c r="G52" s="731">
        <v>-6.0975609756097509</v>
      </c>
      <c r="H52" s="731">
        <v>-12.668463611859837</v>
      </c>
      <c r="I52" s="731">
        <v>0.68100913171338373</v>
      </c>
      <c r="J52" s="730"/>
    </row>
    <row r="53" spans="1:10" s="5" customFormat="1" ht="21" customHeight="1" x14ac:dyDescent="0.6">
      <c r="A53" s="296"/>
      <c r="B53" s="214"/>
      <c r="C53" s="214"/>
      <c r="D53" s="214"/>
      <c r="E53" s="214"/>
      <c r="F53" s="214"/>
      <c r="G53" s="214"/>
      <c r="H53" s="214"/>
      <c r="I53" s="214"/>
      <c r="J53" s="296"/>
    </row>
    <row r="54" spans="1:10" s="5" customFormat="1" ht="21" customHeight="1" x14ac:dyDescent="0.6">
      <c r="A54" s="211"/>
      <c r="B54" s="215"/>
      <c r="C54" s="215"/>
      <c r="D54" s="215"/>
      <c r="E54" s="215"/>
      <c r="F54" s="215"/>
      <c r="G54" s="215"/>
      <c r="H54" s="215"/>
      <c r="I54" s="215"/>
      <c r="J54" s="211"/>
    </row>
    <row r="55" spans="1:10" s="5" customFormat="1" ht="21" customHeight="1" x14ac:dyDescent="0.6">
      <c r="A55" s="193" t="s">
        <v>1036</v>
      </c>
      <c r="B55" s="881"/>
      <c r="C55" s="881"/>
      <c r="D55" s="881"/>
      <c r="E55" s="881"/>
      <c r="F55" s="882"/>
      <c r="G55" s="882"/>
      <c r="H55" s="882"/>
      <c r="I55" s="882"/>
      <c r="J55" s="297"/>
    </row>
    <row r="56" spans="1:10" s="5" customFormat="1" ht="21" customHeight="1" x14ac:dyDescent="0.6">
      <c r="A56" s="193" t="s">
        <v>1037</v>
      </c>
      <c r="B56" s="881"/>
      <c r="C56" s="881"/>
      <c r="D56" s="881"/>
      <c r="E56" s="881"/>
      <c r="F56" s="881"/>
      <c r="G56" s="881"/>
      <c r="H56" s="881"/>
      <c r="I56" s="881"/>
      <c r="J56" s="297"/>
    </row>
    <row r="57" spans="1:10" s="5" customFormat="1" ht="21" customHeight="1" x14ac:dyDescent="0.6">
      <c r="A57" s="193"/>
      <c r="B57" s="881"/>
      <c r="C57" s="881"/>
      <c r="D57" s="881"/>
      <c r="E57" s="881"/>
      <c r="F57" s="881"/>
      <c r="G57" s="881"/>
      <c r="H57" s="881"/>
      <c r="I57" s="881"/>
      <c r="J57" s="1254">
        <v>28</v>
      </c>
    </row>
    <row r="58" spans="1:10" s="5" customFormat="1" ht="21" customHeight="1" x14ac:dyDescent="0.6">
      <c r="A58" s="1641" t="s">
        <v>1020</v>
      </c>
      <c r="B58" s="1641"/>
      <c r="C58" s="1641"/>
      <c r="D58" s="1641"/>
      <c r="E58" s="1641"/>
      <c r="F58" s="1641"/>
      <c r="G58" s="1641"/>
      <c r="H58" s="1641"/>
      <c r="I58" s="1641"/>
      <c r="J58" s="1641"/>
    </row>
    <row r="59" spans="1:10" s="5" customFormat="1" ht="21" customHeight="1" x14ac:dyDescent="0.6">
      <c r="A59" s="1642" t="s">
        <v>1021</v>
      </c>
      <c r="B59" s="1642"/>
      <c r="C59" s="1642"/>
      <c r="D59" s="1642"/>
      <c r="E59" s="1642"/>
      <c r="F59" s="1642"/>
      <c r="G59" s="1642"/>
      <c r="H59" s="1642"/>
      <c r="I59" s="1642"/>
      <c r="J59" s="1642"/>
    </row>
    <row r="60" spans="1:10" s="5" customFormat="1" ht="21" customHeight="1" x14ac:dyDescent="0.6">
      <c r="A60" s="147"/>
      <c r="B60" s="1279"/>
      <c r="C60" s="1279"/>
      <c r="D60" s="1279"/>
      <c r="E60" s="1279"/>
      <c r="F60" s="1279"/>
      <c r="G60" s="1279"/>
      <c r="H60" s="1279"/>
      <c r="I60" s="1279"/>
      <c r="J60" s="147"/>
    </row>
    <row r="61" spans="1:10" s="5" customFormat="1" ht="23.1" customHeight="1" x14ac:dyDescent="0.6">
      <c r="A61" s="724"/>
      <c r="B61" s="1643" t="s">
        <v>173</v>
      </c>
      <c r="C61" s="1643"/>
      <c r="D61" s="1278">
        <f>IF(D5="","",D5)</f>
        <v>2567</v>
      </c>
      <c r="E61" s="1278" t="str">
        <f t="shared" ref="E61:H61" si="2">IF(E5="","",E5)</f>
        <v/>
      </c>
      <c r="F61" s="1278" t="str">
        <f t="shared" si="2"/>
        <v/>
      </c>
      <c r="G61" s="1278" t="str">
        <f t="shared" si="2"/>
        <v/>
      </c>
      <c r="H61" s="1278" t="str">
        <f t="shared" si="2"/>
        <v/>
      </c>
      <c r="I61" s="1278" t="s">
        <v>173</v>
      </c>
      <c r="J61" s="557"/>
    </row>
    <row r="62" spans="1:10" s="5" customFormat="1" ht="21" customHeight="1" x14ac:dyDescent="0.6">
      <c r="A62" s="534" t="s">
        <v>995</v>
      </c>
      <c r="B62" s="1640" t="s">
        <v>175</v>
      </c>
      <c r="C62" s="1640"/>
      <c r="D62" s="591">
        <f t="shared" ref="D62:H62" si="3">IF(D6="","",D6)</f>
        <v>2024</v>
      </c>
      <c r="E62" s="591" t="str">
        <f t="shared" si="3"/>
        <v/>
      </c>
      <c r="F62" s="591" t="str">
        <f t="shared" si="3"/>
        <v/>
      </c>
      <c r="G62" s="591" t="str">
        <f t="shared" si="3"/>
        <v/>
      </c>
      <c r="H62" s="591" t="str">
        <f t="shared" si="3"/>
        <v/>
      </c>
      <c r="I62" s="591" t="s">
        <v>996</v>
      </c>
      <c r="J62" s="723" t="s">
        <v>997</v>
      </c>
    </row>
    <row r="63" spans="1:10" s="5" customFormat="1" ht="21" customHeight="1" x14ac:dyDescent="0.6">
      <c r="A63" s="534" t="s">
        <v>998</v>
      </c>
      <c r="B63" s="532">
        <v>2565</v>
      </c>
      <c r="C63" s="532">
        <v>2566</v>
      </c>
      <c r="D63" s="1278" t="s">
        <v>177</v>
      </c>
      <c r="E63" s="1278" t="s">
        <v>178</v>
      </c>
      <c r="F63" s="1278" t="s">
        <v>179</v>
      </c>
      <c r="G63" s="1278" t="s">
        <v>180</v>
      </c>
      <c r="H63" s="1278" t="s">
        <v>181</v>
      </c>
      <c r="I63" s="723" t="s">
        <v>175</v>
      </c>
      <c r="J63" s="723" t="s">
        <v>999</v>
      </c>
    </row>
    <row r="64" spans="1:10" s="5" customFormat="1" ht="21" customHeight="1" x14ac:dyDescent="0.6">
      <c r="A64" s="726"/>
      <c r="B64" s="1490">
        <v>2022</v>
      </c>
      <c r="C64" s="1490">
        <v>2023</v>
      </c>
      <c r="D64" s="1280" t="s">
        <v>183</v>
      </c>
      <c r="E64" s="1280" t="s">
        <v>184</v>
      </c>
      <c r="F64" s="1280" t="s">
        <v>185</v>
      </c>
      <c r="G64" s="1280" t="s">
        <v>186</v>
      </c>
      <c r="H64" s="1280" t="s">
        <v>187</v>
      </c>
      <c r="I64" s="1280" t="s">
        <v>1000</v>
      </c>
      <c r="J64" s="561"/>
    </row>
    <row r="65" spans="1:10" s="5" customFormat="1" ht="10.35" customHeight="1" x14ac:dyDescent="0.6">
      <c r="A65" s="446"/>
      <c r="B65" s="453"/>
      <c r="C65" s="453"/>
      <c r="D65" s="453"/>
      <c r="E65" s="453"/>
      <c r="F65" s="453"/>
      <c r="G65" s="453"/>
      <c r="H65" s="453"/>
      <c r="I65" s="453"/>
      <c r="J65" s="446"/>
    </row>
    <row r="66" spans="1:10" s="5" customFormat="1" ht="24" customHeight="1" x14ac:dyDescent="0.6">
      <c r="A66" s="733" t="s">
        <v>1038</v>
      </c>
      <c r="B66" s="734"/>
      <c r="C66" s="734"/>
      <c r="D66" s="734"/>
      <c r="E66" s="734"/>
      <c r="F66" s="734"/>
      <c r="G66" s="734"/>
      <c r="H66" s="734"/>
      <c r="I66" s="734"/>
      <c r="J66" s="735" t="s">
        <v>1039</v>
      </c>
    </row>
    <row r="67" spans="1:10" s="5" customFormat="1" ht="24" customHeight="1" x14ac:dyDescent="0.6">
      <c r="A67" s="411" t="s">
        <v>1040</v>
      </c>
      <c r="B67" s="443">
        <v>511.37744370000001</v>
      </c>
      <c r="C67" s="443">
        <v>579.31297559537802</v>
      </c>
      <c r="D67" s="443">
        <v>665.53974924821296</v>
      </c>
      <c r="E67" s="443">
        <v>615.57961605123171</v>
      </c>
      <c r="F67" s="443">
        <v>673.47622984530699</v>
      </c>
      <c r="G67" s="443">
        <v>670.3425535731385</v>
      </c>
      <c r="H67" s="443">
        <v>685.93161054328834</v>
      </c>
      <c r="I67" s="443">
        <v>652.18871695888311</v>
      </c>
      <c r="J67" s="411" t="s">
        <v>1041</v>
      </c>
    </row>
    <row r="68" spans="1:10" s="5" customFormat="1" ht="24" customHeight="1" x14ac:dyDescent="0.6">
      <c r="A68" s="730"/>
      <c r="B68" s="731">
        <v>-8.5656240799999992</v>
      </c>
      <c r="C68" s="731">
        <v>13.284811969719247</v>
      </c>
      <c r="D68" s="731">
        <v>25.052454080845308</v>
      </c>
      <c r="E68" s="731">
        <v>11.871851936958588</v>
      </c>
      <c r="F68" s="731">
        <v>17.220478562011255</v>
      </c>
      <c r="G68" s="731">
        <v>14.002454722639746</v>
      </c>
      <c r="H68" s="731">
        <v>17.63264684650845</v>
      </c>
      <c r="I68" s="731">
        <v>17.022284181775937</v>
      </c>
      <c r="J68" s="730"/>
    </row>
    <row r="69" spans="1:10" s="5" customFormat="1" ht="24" customHeight="1" x14ac:dyDescent="0.6">
      <c r="A69" s="411" t="s">
        <v>1042</v>
      </c>
      <c r="B69" s="443">
        <v>1541.1079540000001</v>
      </c>
      <c r="C69" s="443">
        <v>1330.2347491709245</v>
      </c>
      <c r="D69" s="443">
        <v>1708.0831693285402</v>
      </c>
      <c r="E69" s="443">
        <v>1706.3778395663539</v>
      </c>
      <c r="F69" s="443">
        <v>1850.4260648064428</v>
      </c>
      <c r="G69" s="443">
        <v>1947.4972696193763</v>
      </c>
      <c r="H69" s="443">
        <v>2021.4604495687893</v>
      </c>
      <c r="I69" s="443">
        <v>1702.6955228477584</v>
      </c>
      <c r="J69" s="411" t="s">
        <v>1043</v>
      </c>
    </row>
    <row r="70" spans="1:10" s="5" customFormat="1" ht="24" customHeight="1" x14ac:dyDescent="0.6">
      <c r="A70" s="730"/>
      <c r="B70" s="731">
        <v>-4.1710355620000001</v>
      </c>
      <c r="C70" s="731">
        <v>-13.683220826445119</v>
      </c>
      <c r="D70" s="731">
        <v>28.966934758397223</v>
      </c>
      <c r="E70" s="731">
        <v>31.704766169246803</v>
      </c>
      <c r="F70" s="731">
        <v>37.756826010793752</v>
      </c>
      <c r="G70" s="731">
        <v>53.981888542736975</v>
      </c>
      <c r="H70" s="731">
        <v>64.606495466397405</v>
      </c>
      <c r="I70" s="731">
        <v>30.307585611263011</v>
      </c>
      <c r="J70" s="730"/>
    </row>
    <row r="71" spans="1:10" s="5" customFormat="1" ht="24" customHeight="1" x14ac:dyDescent="0.6">
      <c r="A71" s="411" t="s">
        <v>1044</v>
      </c>
      <c r="B71" s="443">
        <v>353.41666670000001</v>
      </c>
      <c r="C71" s="443">
        <v>350.41666666666669</v>
      </c>
      <c r="D71" s="443">
        <v>296</v>
      </c>
      <c r="E71" s="443">
        <v>336</v>
      </c>
      <c r="F71" s="443">
        <v>348</v>
      </c>
      <c r="G71" s="443">
        <v>354</v>
      </c>
      <c r="H71" s="443">
        <v>336</v>
      </c>
      <c r="I71" s="443">
        <v>315</v>
      </c>
      <c r="J71" s="411" t="s">
        <v>1015</v>
      </c>
    </row>
    <row r="72" spans="1:10" s="5" customFormat="1" ht="24" customHeight="1" x14ac:dyDescent="0.6">
      <c r="A72" s="730"/>
      <c r="B72" s="731">
        <v>11.60526316</v>
      </c>
      <c r="C72" s="731">
        <v>-0.84885640179201971</v>
      </c>
      <c r="D72" s="731">
        <v>-22.10526315789475</v>
      </c>
      <c r="E72" s="731">
        <v>-8.4468664850136257</v>
      </c>
      <c r="F72" s="731">
        <v>0.28818443804035088</v>
      </c>
      <c r="G72" s="731">
        <v>4.7337278106508895</v>
      </c>
      <c r="H72" s="731">
        <v>5.6603773584905648</v>
      </c>
      <c r="I72" s="731">
        <v>-14.505428226779248</v>
      </c>
      <c r="J72" s="730"/>
    </row>
    <row r="73" spans="1:10" s="5" customFormat="1" ht="24" customHeight="1" x14ac:dyDescent="0.6">
      <c r="A73" s="411" t="s">
        <v>1045</v>
      </c>
      <c r="B73" s="443">
        <v>487.0982348</v>
      </c>
      <c r="C73" s="443">
        <v>529.60159839795585</v>
      </c>
      <c r="D73" s="443">
        <v>544.23183581756086</v>
      </c>
      <c r="E73" s="443">
        <v>507.15219893242141</v>
      </c>
      <c r="F73" s="443">
        <v>517.69858000514773</v>
      </c>
      <c r="G73" s="443">
        <v>532.66086603729252</v>
      </c>
      <c r="H73" s="443">
        <v>531.68250135617382</v>
      </c>
      <c r="I73" s="443">
        <v>535.75434425350863</v>
      </c>
      <c r="J73" s="411" t="s">
        <v>1046</v>
      </c>
    </row>
    <row r="74" spans="1:10" s="5" customFormat="1" ht="24" customHeight="1" x14ac:dyDescent="0.6">
      <c r="A74" s="730"/>
      <c r="B74" s="731">
        <v>6.7022767380000001</v>
      </c>
      <c r="C74" s="731">
        <v>8.7258299423564445</v>
      </c>
      <c r="D74" s="731">
        <v>2.2754207931278581</v>
      </c>
      <c r="E74" s="731">
        <v>-4.5648638291282957</v>
      </c>
      <c r="F74" s="731">
        <v>-7.5210481194430523</v>
      </c>
      <c r="G74" s="731">
        <v>-2.1564372146704258</v>
      </c>
      <c r="H74" s="731">
        <v>1.0223614220107979</v>
      </c>
      <c r="I74" s="731">
        <v>3.4363934946550545</v>
      </c>
      <c r="J74" s="730"/>
    </row>
    <row r="75" spans="1:10" s="5" customFormat="1" ht="24" customHeight="1" x14ac:dyDescent="0.6">
      <c r="A75" s="411" t="s">
        <v>1047</v>
      </c>
      <c r="B75" s="443">
        <v>488.96947669999997</v>
      </c>
      <c r="C75" s="443">
        <v>521.14687708551071</v>
      </c>
      <c r="D75" s="443">
        <v>575.13376092788997</v>
      </c>
      <c r="E75" s="443">
        <v>535.72694346485753</v>
      </c>
      <c r="F75" s="443">
        <v>517.75338470367058</v>
      </c>
      <c r="G75" s="443">
        <v>623.26544107017037</v>
      </c>
      <c r="H75" s="443">
        <v>584.09031617866106</v>
      </c>
      <c r="I75" s="443">
        <v>575.98981068864202</v>
      </c>
      <c r="J75" s="411" t="s">
        <v>1048</v>
      </c>
    </row>
    <row r="76" spans="1:10" s="5" customFormat="1" ht="24" customHeight="1" x14ac:dyDescent="0.6">
      <c r="A76" s="730"/>
      <c r="B76" s="731">
        <v>14.421077439999999</v>
      </c>
      <c r="C76" s="731">
        <v>6.5806562495561938</v>
      </c>
      <c r="D76" s="731">
        <v>11.275466312887694</v>
      </c>
      <c r="E76" s="731">
        <v>1.6177248220198948</v>
      </c>
      <c r="F76" s="731">
        <v>-8.8419192897748129</v>
      </c>
      <c r="G76" s="731">
        <v>76.441546041420594</v>
      </c>
      <c r="H76" s="731">
        <v>1.6157342599938618</v>
      </c>
      <c r="I76" s="731">
        <v>14.485255451302148</v>
      </c>
      <c r="J76" s="730"/>
    </row>
    <row r="77" spans="1:10" s="5" customFormat="1" ht="10.35" customHeight="1" x14ac:dyDescent="0.6">
      <c r="A77" s="449"/>
      <c r="B77" s="450"/>
      <c r="C77" s="450"/>
      <c r="D77" s="450"/>
      <c r="E77" s="450"/>
      <c r="F77" s="450"/>
      <c r="G77" s="450"/>
      <c r="H77" s="450"/>
      <c r="I77" s="450"/>
      <c r="J77" s="449"/>
    </row>
    <row r="78" spans="1:10" s="5" customFormat="1" ht="10.35" customHeight="1" x14ac:dyDescent="0.6">
      <c r="A78" s="448"/>
      <c r="B78" s="447"/>
      <c r="C78" s="447"/>
      <c r="D78" s="447"/>
      <c r="E78" s="447"/>
      <c r="F78" s="447"/>
      <c r="G78" s="447"/>
      <c r="H78" s="447"/>
      <c r="I78" s="447"/>
      <c r="J78" s="448"/>
    </row>
    <row r="79" spans="1:10" s="5" customFormat="1" ht="22.35" customHeight="1" x14ac:dyDescent="0.6">
      <c r="A79" s="451" t="s">
        <v>1049</v>
      </c>
      <c r="B79" s="879"/>
      <c r="C79" s="879"/>
      <c r="D79" s="879"/>
      <c r="E79" s="879"/>
      <c r="F79" s="879"/>
      <c r="G79" s="879"/>
      <c r="H79" s="879"/>
      <c r="I79" s="879"/>
      <c r="J79" s="448"/>
    </row>
    <row r="80" spans="1:10" s="5" customFormat="1" ht="17.100000000000001" customHeight="1" x14ac:dyDescent="0.6">
      <c r="A80" s="451" t="s">
        <v>1050</v>
      </c>
      <c r="B80" s="879"/>
      <c r="C80" s="879"/>
      <c r="D80" s="879"/>
      <c r="E80" s="879"/>
      <c r="F80" s="879"/>
      <c r="G80" s="879"/>
      <c r="H80" s="879"/>
      <c r="I80" s="879"/>
      <c r="J80" s="448"/>
    </row>
    <row r="81" spans="1:10" s="71" customFormat="1" ht="19.8" x14ac:dyDescent="0.5">
      <c r="A81" s="451"/>
      <c r="B81" s="879"/>
      <c r="C81" s="879"/>
      <c r="D81" s="879"/>
      <c r="E81" s="879"/>
      <c r="F81" s="879"/>
      <c r="G81" s="879"/>
      <c r="H81" s="879"/>
      <c r="I81" s="879"/>
      <c r="J81" s="452"/>
    </row>
    <row r="82" spans="1:10" s="71" customFormat="1" ht="20.100000000000001" customHeight="1" x14ac:dyDescent="0.5">
      <c r="A82" s="451"/>
      <c r="B82" s="879"/>
      <c r="C82" s="879"/>
      <c r="D82" s="879"/>
      <c r="E82" s="879"/>
      <c r="F82" s="879"/>
      <c r="G82" s="879"/>
      <c r="H82" s="879"/>
      <c r="I82" s="879"/>
      <c r="J82" s="452"/>
    </row>
    <row r="83" spans="1:10" s="71" customFormat="1" ht="20.100000000000001" customHeight="1" x14ac:dyDescent="0.5">
      <c r="A83" s="451"/>
      <c r="B83" s="879"/>
      <c r="C83" s="879"/>
      <c r="D83" s="879"/>
      <c r="E83" s="879"/>
      <c r="F83" s="879"/>
      <c r="G83" s="879"/>
      <c r="H83" s="879"/>
      <c r="I83" s="879"/>
      <c r="J83" s="1218">
        <v>29</v>
      </c>
    </row>
    <row r="84" spans="1:10" s="5" customFormat="1" ht="21" customHeight="1" x14ac:dyDescent="0.6">
      <c r="A84" s="1641" t="s">
        <v>1020</v>
      </c>
      <c r="B84" s="1641"/>
      <c r="C84" s="1641"/>
      <c r="D84" s="1641"/>
      <c r="E84" s="1641"/>
      <c r="F84" s="1641"/>
      <c r="G84" s="1641"/>
      <c r="H84" s="1641"/>
      <c r="I84" s="1641"/>
      <c r="J84" s="1641"/>
    </row>
    <row r="85" spans="1:10" s="5" customFormat="1" ht="21" customHeight="1" x14ac:dyDescent="0.6">
      <c r="A85" s="1642" t="s">
        <v>1021</v>
      </c>
      <c r="B85" s="1642"/>
      <c r="C85" s="1642"/>
      <c r="D85" s="1642"/>
      <c r="E85" s="1642"/>
      <c r="F85" s="1642"/>
      <c r="G85" s="1642"/>
      <c r="H85" s="1642"/>
      <c r="I85" s="1642"/>
      <c r="J85" s="1642"/>
    </row>
    <row r="86" spans="1:10" s="5" customFormat="1" ht="21" customHeight="1" x14ac:dyDescent="0.6">
      <c r="A86" s="1279"/>
      <c r="B86" s="1279"/>
      <c r="C86" s="1279"/>
      <c r="D86" s="1279"/>
      <c r="E86" s="1279"/>
      <c r="F86" s="1279"/>
      <c r="G86" s="1279"/>
      <c r="H86" s="1279"/>
      <c r="I86" s="1279"/>
      <c r="J86" s="1279"/>
    </row>
    <row r="87" spans="1:10" s="5" customFormat="1" ht="23.1" customHeight="1" x14ac:dyDescent="0.6">
      <c r="A87" s="710"/>
      <c r="B87" s="1643" t="s">
        <v>173</v>
      </c>
      <c r="C87" s="1643"/>
      <c r="D87" s="1278">
        <f>IF(D5="","",D5)</f>
        <v>2567</v>
      </c>
      <c r="E87" s="1278" t="str">
        <f t="shared" ref="E87:H87" si="4">IF(E5="","",E5)</f>
        <v/>
      </c>
      <c r="F87" s="1278" t="str">
        <f t="shared" si="4"/>
        <v/>
      </c>
      <c r="G87" s="1278" t="str">
        <f t="shared" si="4"/>
        <v/>
      </c>
      <c r="H87" s="1278" t="str">
        <f t="shared" si="4"/>
        <v/>
      </c>
      <c r="I87" s="1278" t="s">
        <v>173</v>
      </c>
      <c r="J87" s="557"/>
    </row>
    <row r="88" spans="1:10" s="5" customFormat="1" ht="21" customHeight="1" x14ac:dyDescent="0.6">
      <c r="A88" s="723" t="s">
        <v>995</v>
      </c>
      <c r="B88" s="1640" t="s">
        <v>175</v>
      </c>
      <c r="C88" s="1640"/>
      <c r="D88" s="591">
        <f t="shared" ref="D88:H88" si="5">IF(D6="","",D6)</f>
        <v>2024</v>
      </c>
      <c r="E88" s="591" t="str">
        <f t="shared" si="5"/>
        <v/>
      </c>
      <c r="F88" s="591" t="str">
        <f t="shared" si="5"/>
        <v/>
      </c>
      <c r="G88" s="591" t="str">
        <f t="shared" si="5"/>
        <v/>
      </c>
      <c r="H88" s="591" t="str">
        <f t="shared" si="5"/>
        <v/>
      </c>
      <c r="I88" s="591" t="s">
        <v>996</v>
      </c>
      <c r="J88" s="723" t="s">
        <v>997</v>
      </c>
    </row>
    <row r="89" spans="1:10" s="5" customFormat="1" ht="21" customHeight="1" x14ac:dyDescent="0.6">
      <c r="A89" s="723" t="s">
        <v>998</v>
      </c>
      <c r="B89" s="532">
        <v>2565</v>
      </c>
      <c r="C89" s="532">
        <v>2566</v>
      </c>
      <c r="D89" s="1278" t="s">
        <v>177</v>
      </c>
      <c r="E89" s="1278" t="s">
        <v>178</v>
      </c>
      <c r="F89" s="1278" t="s">
        <v>179</v>
      </c>
      <c r="G89" s="1278" t="s">
        <v>180</v>
      </c>
      <c r="H89" s="1278" t="s">
        <v>181</v>
      </c>
      <c r="I89" s="723" t="s">
        <v>175</v>
      </c>
      <c r="J89" s="723" t="s">
        <v>999</v>
      </c>
    </row>
    <row r="90" spans="1:10" s="5" customFormat="1" ht="21" customHeight="1" x14ac:dyDescent="0.6">
      <c r="A90" s="711"/>
      <c r="B90" s="1490">
        <v>2022</v>
      </c>
      <c r="C90" s="1490">
        <v>2023</v>
      </c>
      <c r="D90" s="1280" t="s">
        <v>183</v>
      </c>
      <c r="E90" s="1280" t="s">
        <v>184</v>
      </c>
      <c r="F90" s="1280" t="s">
        <v>185</v>
      </c>
      <c r="G90" s="1280" t="s">
        <v>186</v>
      </c>
      <c r="H90" s="1280" t="s">
        <v>187</v>
      </c>
      <c r="I90" s="1280" t="s">
        <v>1000</v>
      </c>
      <c r="J90" s="561"/>
    </row>
    <row r="91" spans="1:10" s="5" customFormat="1" ht="6.75" customHeight="1" x14ac:dyDescent="0.6">
      <c r="A91" s="228"/>
      <c r="B91" s="207"/>
      <c r="C91" s="207"/>
      <c r="D91" s="207"/>
      <c r="E91" s="207"/>
      <c r="F91" s="207"/>
      <c r="G91" s="207"/>
      <c r="H91" s="207"/>
      <c r="I91" s="207"/>
      <c r="J91" s="195"/>
    </row>
    <row r="92" spans="1:10" s="5" customFormat="1" ht="24" customHeight="1" x14ac:dyDescent="0.6">
      <c r="A92" s="727" t="s">
        <v>1051</v>
      </c>
      <c r="B92" s="541"/>
      <c r="C92" s="541"/>
      <c r="D92" s="541"/>
      <c r="E92" s="541"/>
      <c r="F92" s="541"/>
      <c r="G92" s="541"/>
      <c r="H92" s="541"/>
      <c r="I92" s="541"/>
      <c r="J92" s="727" t="s">
        <v>1052</v>
      </c>
    </row>
    <row r="93" spans="1:10" s="5" customFormat="1" ht="24" customHeight="1" x14ac:dyDescent="0.6">
      <c r="A93" s="195" t="s">
        <v>1053</v>
      </c>
      <c r="B93" s="443">
        <v>132.47999999999999</v>
      </c>
      <c r="C93" s="210" t="s">
        <v>514</v>
      </c>
      <c r="D93" s="210" t="s">
        <v>1054</v>
      </c>
      <c r="E93" s="210" t="s">
        <v>1054</v>
      </c>
      <c r="F93" s="210" t="s">
        <v>1054</v>
      </c>
      <c r="G93" s="210" t="s">
        <v>1054</v>
      </c>
      <c r="H93" s="210" t="s">
        <v>1054</v>
      </c>
      <c r="I93" s="210" t="s">
        <v>1054</v>
      </c>
      <c r="J93" s="195" t="s">
        <v>1055</v>
      </c>
    </row>
    <row r="94" spans="1:10" s="5" customFormat="1" ht="24" customHeight="1" x14ac:dyDescent="0.6">
      <c r="A94" s="628"/>
      <c r="B94" s="731">
        <v>10.79</v>
      </c>
      <c r="C94" s="732" t="s">
        <v>514</v>
      </c>
      <c r="D94" s="732" t="s">
        <v>1054</v>
      </c>
      <c r="E94" s="732" t="s">
        <v>1054</v>
      </c>
      <c r="F94" s="732" t="s">
        <v>1054</v>
      </c>
      <c r="G94" s="732" t="s">
        <v>1054</v>
      </c>
      <c r="H94" s="732" t="s">
        <v>1054</v>
      </c>
      <c r="I94" s="732" t="s">
        <v>1054</v>
      </c>
      <c r="J94" s="628"/>
    </row>
    <row r="95" spans="1:10" s="5" customFormat="1" ht="24" customHeight="1" x14ac:dyDescent="0.6">
      <c r="A95" s="195" t="s">
        <v>1056</v>
      </c>
      <c r="B95" s="210">
        <v>450.33</v>
      </c>
      <c r="C95" s="210">
        <v>564.16644265232969</v>
      </c>
      <c r="D95" s="210">
        <v>644.12903225806451</v>
      </c>
      <c r="E95" s="210">
        <v>650.56666666666672</v>
      </c>
      <c r="F95" s="210">
        <v>606.9677419354839</v>
      </c>
      <c r="G95" s="210">
        <v>603.09677419354841</v>
      </c>
      <c r="H95" s="210">
        <v>598.26666666666665</v>
      </c>
      <c r="I95" s="210">
        <v>629.18219832735963</v>
      </c>
      <c r="J95" s="195" t="s">
        <v>1027</v>
      </c>
    </row>
    <row r="96" spans="1:10" s="5" customFormat="1" ht="24" customHeight="1" x14ac:dyDescent="0.6">
      <c r="A96" s="628"/>
      <c r="B96" s="732">
        <v>-5.26</v>
      </c>
      <c r="C96" s="732">
        <v>25.278925490040454</v>
      </c>
      <c r="D96" s="732">
        <v>23.016264169541643</v>
      </c>
      <c r="E96" s="732">
        <v>23.486238532110093</v>
      </c>
      <c r="F96" s="732">
        <v>9.5290761976832297</v>
      </c>
      <c r="G96" s="732">
        <v>-3.7875668999587795</v>
      </c>
      <c r="H96" s="732">
        <v>-6.426505213588972</v>
      </c>
      <c r="I96" s="732">
        <v>15.525125223852013</v>
      </c>
      <c r="J96" s="628"/>
    </row>
    <row r="97" spans="1:10" s="5" customFormat="1" ht="24" customHeight="1" x14ac:dyDescent="0.6">
      <c r="A97" s="195" t="s">
        <v>1057</v>
      </c>
      <c r="B97" s="210">
        <v>282.08999999999997</v>
      </c>
      <c r="C97" s="210">
        <v>228.64173228346456</v>
      </c>
      <c r="D97" s="210">
        <v>184.64566929133861</v>
      </c>
      <c r="E97" s="210">
        <v>173.62204724409449</v>
      </c>
      <c r="F97" s="210">
        <v>160.62992125984252</v>
      </c>
      <c r="G97" s="210">
        <v>149.21259842519686</v>
      </c>
      <c r="H97" s="210">
        <v>158.26771653543307</v>
      </c>
      <c r="I97" s="210">
        <v>166.84164479440071</v>
      </c>
      <c r="J97" s="195" t="s">
        <v>1058</v>
      </c>
    </row>
    <row r="98" spans="1:10" s="5" customFormat="1" ht="24" customHeight="1" x14ac:dyDescent="0.6">
      <c r="A98" s="628"/>
      <c r="B98" s="732">
        <v>18.43</v>
      </c>
      <c r="C98" s="732">
        <v>-18.946266573621784</v>
      </c>
      <c r="D98" s="732">
        <v>-24.354838709677413</v>
      </c>
      <c r="E98" s="732">
        <v>-31.415241057542765</v>
      </c>
      <c r="F98" s="732">
        <v>-30.375426621160411</v>
      </c>
      <c r="G98" s="732">
        <v>-29.422718808193672</v>
      </c>
      <c r="H98" s="732">
        <v>-20.866141732283467</v>
      </c>
      <c r="I98" s="732">
        <v>-31.229715109989183</v>
      </c>
      <c r="J98" s="628"/>
    </row>
    <row r="99" spans="1:10" s="5" customFormat="1" ht="24" customHeight="1" x14ac:dyDescent="0.6">
      <c r="A99" s="411" t="s">
        <v>1059</v>
      </c>
      <c r="B99" s="443">
        <v>498.13</v>
      </c>
      <c r="C99" s="443">
        <v>555.20833333333337</v>
      </c>
      <c r="D99" s="210">
        <v>535</v>
      </c>
      <c r="E99" s="210">
        <v>520</v>
      </c>
      <c r="F99" s="210">
        <v>515</v>
      </c>
      <c r="G99" s="210">
        <v>516.25</v>
      </c>
      <c r="H99" s="210">
        <v>502.5</v>
      </c>
      <c r="I99" s="210">
        <v>538.75</v>
      </c>
      <c r="J99" s="411" t="s">
        <v>1060</v>
      </c>
    </row>
    <row r="100" spans="1:10" s="5" customFormat="1" ht="24" customHeight="1" x14ac:dyDescent="0.6">
      <c r="A100" s="628"/>
      <c r="B100" s="731">
        <v>5.01</v>
      </c>
      <c r="C100" s="731">
        <v>11.459640317858643</v>
      </c>
      <c r="D100" s="732">
        <v>-5.3097345132743365</v>
      </c>
      <c r="E100" s="732">
        <v>-8.3700440528634363</v>
      </c>
      <c r="F100" s="732">
        <v>-9.251101321585903</v>
      </c>
      <c r="G100" s="732">
        <v>-8.2222222222222232</v>
      </c>
      <c r="H100" s="732">
        <v>-10.666666666666668</v>
      </c>
      <c r="I100" s="732">
        <v>-2.1689785624211875</v>
      </c>
      <c r="J100" s="628"/>
    </row>
    <row r="101" spans="1:10" s="5" customFormat="1" ht="24" customHeight="1" x14ac:dyDescent="0.6">
      <c r="A101" s="195" t="s">
        <v>1061</v>
      </c>
      <c r="B101" s="210">
        <v>18.75</v>
      </c>
      <c r="C101" s="210">
        <v>23.843456249561743</v>
      </c>
      <c r="D101" s="210">
        <v>18.82</v>
      </c>
      <c r="E101" s="210">
        <v>19.18</v>
      </c>
      <c r="F101" s="210">
        <v>19.3</v>
      </c>
      <c r="G101" s="210">
        <v>18.420000000000002</v>
      </c>
      <c r="H101" s="210">
        <v>20.69</v>
      </c>
      <c r="I101" s="210">
        <v>20.528888888888886</v>
      </c>
      <c r="J101" s="195" t="s">
        <v>1062</v>
      </c>
    </row>
    <row r="102" spans="1:10" s="5" customFormat="1" ht="24" customHeight="1" x14ac:dyDescent="0.6">
      <c r="A102" s="628"/>
      <c r="B102" s="732">
        <v>5.4</v>
      </c>
      <c r="C102" s="732">
        <v>27.19</v>
      </c>
      <c r="D102" s="732">
        <v>-26.95</v>
      </c>
      <c r="E102" s="732">
        <v>-22.29</v>
      </c>
      <c r="F102" s="732">
        <v>-19.72</v>
      </c>
      <c r="G102" s="732">
        <v>-23.86</v>
      </c>
      <c r="H102" s="732">
        <v>-22.22</v>
      </c>
      <c r="I102" s="732">
        <v>-12.33</v>
      </c>
      <c r="J102" s="628"/>
    </row>
    <row r="103" spans="1:10" s="5" customFormat="1" ht="24" customHeight="1" x14ac:dyDescent="0.6">
      <c r="A103" s="211"/>
      <c r="B103" s="215"/>
      <c r="C103" s="215"/>
      <c r="D103" s="215"/>
      <c r="E103" s="215"/>
      <c r="F103" s="215"/>
      <c r="G103" s="215"/>
      <c r="H103" s="215"/>
      <c r="I103" s="215"/>
      <c r="J103" s="211"/>
    </row>
    <row r="104" spans="1:10" s="5" customFormat="1" ht="24" customHeight="1" x14ac:dyDescent="0.6">
      <c r="A104" s="916" t="s">
        <v>1063</v>
      </c>
      <c r="B104" s="215"/>
      <c r="C104" s="215"/>
      <c r="D104" s="215"/>
      <c r="E104" s="215"/>
      <c r="F104" s="215"/>
      <c r="G104" s="215"/>
      <c r="H104" s="215"/>
      <c r="I104" s="215"/>
      <c r="J104" s="211"/>
    </row>
    <row r="105" spans="1:10" s="5" customFormat="1" ht="21.75" customHeight="1" x14ac:dyDescent="0.6">
      <c r="A105" s="917" t="s">
        <v>1064</v>
      </c>
      <c r="B105" s="214"/>
      <c r="C105" s="214"/>
      <c r="D105" s="214"/>
      <c r="E105" s="214"/>
      <c r="F105" s="214"/>
      <c r="G105" s="214"/>
      <c r="H105" s="214"/>
      <c r="I105" s="214"/>
      <c r="J105" s="214"/>
    </row>
    <row r="106" spans="1:10" s="73" customFormat="1" x14ac:dyDescent="0.6">
      <c r="B106" s="883"/>
      <c r="C106" s="883"/>
      <c r="D106" s="883"/>
      <c r="E106" s="883"/>
      <c r="F106" s="883"/>
      <c r="G106" s="883"/>
      <c r="H106" s="215"/>
      <c r="I106" s="215"/>
      <c r="J106" s="215"/>
    </row>
    <row r="107" spans="1:10" s="73" customFormat="1" ht="19.8" x14ac:dyDescent="0.5">
      <c r="H107" s="883"/>
      <c r="I107" s="883"/>
      <c r="J107" s="1250">
        <v>30</v>
      </c>
    </row>
    <row r="108" spans="1:10" s="73" customFormat="1" ht="19.8" x14ac:dyDescent="0.5">
      <c r="B108" s="883"/>
      <c r="C108" s="883"/>
      <c r="D108" s="883"/>
      <c r="E108" s="883"/>
      <c r="F108" s="883"/>
      <c r="G108" s="883"/>
      <c r="H108" s="883"/>
      <c r="I108" s="883"/>
      <c r="J108" s="477"/>
    </row>
    <row r="109" spans="1:10" s="73" customFormat="1" ht="19.8" x14ac:dyDescent="0.5">
      <c r="B109" s="883"/>
      <c r="C109" s="883"/>
      <c r="D109" s="883"/>
      <c r="E109" s="883"/>
      <c r="F109" s="883"/>
      <c r="G109" s="883"/>
      <c r="H109" s="883"/>
      <c r="I109" s="883"/>
      <c r="J109" s="477"/>
    </row>
    <row r="110" spans="1:10" s="5" customFormat="1" ht="21" customHeight="1" x14ac:dyDescent="0.6">
      <c r="A110" s="1641" t="s">
        <v>1020</v>
      </c>
      <c r="B110" s="1641"/>
      <c r="C110" s="1641"/>
      <c r="D110" s="1641"/>
      <c r="E110" s="1641"/>
      <c r="F110" s="1641"/>
      <c r="G110" s="1641"/>
      <c r="H110" s="1641"/>
      <c r="I110" s="1641"/>
      <c r="J110" s="1641"/>
    </row>
    <row r="111" spans="1:10" s="5" customFormat="1" ht="21" customHeight="1" x14ac:dyDescent="0.6">
      <c r="A111" s="1642" t="s">
        <v>1021</v>
      </c>
      <c r="B111" s="1642"/>
      <c r="C111" s="1642"/>
      <c r="D111" s="1642"/>
      <c r="E111" s="1642"/>
      <c r="F111" s="1642"/>
      <c r="G111" s="1642"/>
      <c r="H111" s="1642"/>
      <c r="I111" s="1642"/>
      <c r="J111" s="1642"/>
    </row>
    <row r="112" spans="1:10" s="5" customFormat="1" ht="21" customHeight="1" x14ac:dyDescent="0.6">
      <c r="A112" s="147"/>
      <c r="B112" s="1279"/>
      <c r="C112" s="1279"/>
      <c r="D112" s="1279"/>
      <c r="E112" s="1279"/>
      <c r="F112" s="1279"/>
      <c r="G112" s="1279"/>
      <c r="H112" s="1279"/>
      <c r="I112" s="1279"/>
      <c r="J112" s="147"/>
    </row>
    <row r="113" spans="1:10" s="5" customFormat="1" ht="23.1" customHeight="1" x14ac:dyDescent="0.6">
      <c r="A113" s="944"/>
      <c r="B113" s="1643" t="s">
        <v>173</v>
      </c>
      <c r="C113" s="1643"/>
      <c r="D113" s="1278">
        <f>IF(D5="","",D5)</f>
        <v>2567</v>
      </c>
      <c r="E113" s="1278" t="str">
        <f t="shared" ref="E113:H113" si="6">IF(E5="","",E5)</f>
        <v/>
      </c>
      <c r="F113" s="1278" t="str">
        <f t="shared" si="6"/>
        <v/>
      </c>
      <c r="G113" s="1278" t="str">
        <f t="shared" si="6"/>
        <v/>
      </c>
      <c r="H113" s="1278" t="str">
        <f t="shared" si="6"/>
        <v/>
      </c>
      <c r="I113" s="1278" t="s">
        <v>173</v>
      </c>
      <c r="J113" s="557"/>
    </row>
    <row r="114" spans="1:10" s="5" customFormat="1" ht="21" customHeight="1" x14ac:dyDescent="0.6">
      <c r="A114" s="532" t="s">
        <v>995</v>
      </c>
      <c r="B114" s="1640" t="s">
        <v>175</v>
      </c>
      <c r="C114" s="1640"/>
      <c r="D114" s="591">
        <f t="shared" ref="D114:H114" si="7">IF(D6="","",D6)</f>
        <v>2024</v>
      </c>
      <c r="E114" s="591" t="str">
        <f t="shared" si="7"/>
        <v/>
      </c>
      <c r="F114" s="591" t="str">
        <f t="shared" si="7"/>
        <v/>
      </c>
      <c r="G114" s="591" t="str">
        <f t="shared" si="7"/>
        <v/>
      </c>
      <c r="H114" s="591" t="str">
        <f t="shared" si="7"/>
        <v/>
      </c>
      <c r="I114" s="591" t="s">
        <v>996</v>
      </c>
      <c r="J114" s="723" t="s">
        <v>997</v>
      </c>
    </row>
    <row r="115" spans="1:10" s="5" customFormat="1" ht="21" customHeight="1" x14ac:dyDescent="0.6">
      <c r="A115" s="532" t="s">
        <v>998</v>
      </c>
      <c r="B115" s="532">
        <v>2565</v>
      </c>
      <c r="C115" s="532">
        <v>2566</v>
      </c>
      <c r="D115" s="1278" t="s">
        <v>177</v>
      </c>
      <c r="E115" s="1278" t="s">
        <v>178</v>
      </c>
      <c r="F115" s="1278" t="s">
        <v>179</v>
      </c>
      <c r="G115" s="1278" t="s">
        <v>180</v>
      </c>
      <c r="H115" s="1278" t="s">
        <v>181</v>
      </c>
      <c r="I115" s="723" t="s">
        <v>175</v>
      </c>
      <c r="J115" s="723" t="s">
        <v>999</v>
      </c>
    </row>
    <row r="116" spans="1:10" s="5" customFormat="1" ht="21" customHeight="1" x14ac:dyDescent="0.6">
      <c r="A116" s="945"/>
      <c r="B116" s="1490">
        <v>2022</v>
      </c>
      <c r="C116" s="1490">
        <v>2023</v>
      </c>
      <c r="D116" s="1280" t="s">
        <v>183</v>
      </c>
      <c r="E116" s="1280" t="s">
        <v>184</v>
      </c>
      <c r="F116" s="1280" t="s">
        <v>185</v>
      </c>
      <c r="G116" s="1280" t="s">
        <v>186</v>
      </c>
      <c r="H116" s="1280" t="s">
        <v>187</v>
      </c>
      <c r="I116" s="1280" t="s">
        <v>1000</v>
      </c>
      <c r="J116" s="561"/>
    </row>
    <row r="117" spans="1:10" s="5" customFormat="1" ht="10.35" customHeight="1" x14ac:dyDescent="0.6">
      <c r="A117" s="228"/>
      <c r="B117" s="207"/>
      <c r="C117" s="207"/>
      <c r="D117" s="207"/>
      <c r="E117" s="207"/>
      <c r="F117" s="207"/>
      <c r="G117" s="207"/>
      <c r="H117" s="207"/>
      <c r="I117" s="207"/>
      <c r="J117" s="195"/>
    </row>
    <row r="118" spans="1:10" s="5" customFormat="1" ht="24" customHeight="1" x14ac:dyDescent="0.6">
      <c r="A118" s="551" t="s">
        <v>1065</v>
      </c>
      <c r="B118" s="592">
        <v>442.52</v>
      </c>
      <c r="C118" s="592">
        <v>437.58159189558222</v>
      </c>
      <c r="D118" s="592">
        <v>369.81904761904764</v>
      </c>
      <c r="E118" s="592">
        <v>362.45789473684221</v>
      </c>
      <c r="F118" s="592">
        <v>356.83181818181816</v>
      </c>
      <c r="G118" s="592">
        <v>322.48181818181826</v>
      </c>
      <c r="H118" s="592">
        <v>321.89500000000004</v>
      </c>
      <c r="I118" s="592">
        <v>346.42807536518063</v>
      </c>
      <c r="J118" s="551" t="s">
        <v>1066</v>
      </c>
    </row>
    <row r="119" spans="1:10" s="5" customFormat="1" ht="24" customHeight="1" x14ac:dyDescent="0.6">
      <c r="A119" s="211"/>
      <c r="B119" s="215">
        <v>15.57</v>
      </c>
      <c r="C119" s="215">
        <v>-1.1151967646196443</v>
      </c>
      <c r="D119" s="215">
        <v>-11.334673253135346</v>
      </c>
      <c r="E119" s="215">
        <v>-10.787438004293408</v>
      </c>
      <c r="F119" s="215">
        <v>-18.153146813047044</v>
      </c>
      <c r="G119" s="215">
        <v>-24.398807251377875</v>
      </c>
      <c r="H119" s="215">
        <v>-19.111697449428299</v>
      </c>
      <c r="I119" s="215">
        <v>-21.797130466525399</v>
      </c>
      <c r="J119" s="211"/>
    </row>
    <row r="120" spans="1:10" s="5" customFormat="1" ht="24" customHeight="1" x14ac:dyDescent="0.6">
      <c r="A120" s="215"/>
      <c r="B120" s="215"/>
      <c r="C120" s="215"/>
      <c r="D120" s="215"/>
      <c r="E120" s="215"/>
      <c r="F120" s="215"/>
      <c r="G120" s="215"/>
      <c r="H120" s="215"/>
      <c r="I120" s="215"/>
      <c r="J120" s="215"/>
    </row>
    <row r="121" spans="1:10" s="5" customFormat="1" ht="23.1" customHeight="1" x14ac:dyDescent="0.6">
      <c r="A121" s="495"/>
      <c r="B121" s="496"/>
      <c r="C121" s="496"/>
      <c r="D121" s="496"/>
      <c r="E121" s="496"/>
      <c r="F121" s="496"/>
      <c r="G121" s="496"/>
      <c r="H121" s="496"/>
      <c r="I121" s="496"/>
      <c r="J121" s="495"/>
    </row>
    <row r="122" spans="1:10" s="5" customFormat="1" ht="23.1" customHeight="1" x14ac:dyDescent="0.6">
      <c r="A122" s="193" t="s">
        <v>1067</v>
      </c>
      <c r="B122" s="884"/>
      <c r="C122" s="884"/>
      <c r="D122" s="884"/>
      <c r="E122" s="884"/>
      <c r="F122" s="884"/>
      <c r="G122" s="884"/>
      <c r="H122" s="884"/>
      <c r="I122" s="884"/>
      <c r="J122" s="216" t="s">
        <v>245</v>
      </c>
    </row>
    <row r="123" spans="1:10" s="5" customFormat="1" ht="23.1" customHeight="1" x14ac:dyDescent="0.6">
      <c r="A123" s="298" t="s">
        <v>1068</v>
      </c>
      <c r="B123" s="881"/>
      <c r="C123" s="881"/>
      <c r="D123" s="881"/>
      <c r="E123" s="881"/>
      <c r="F123" s="881"/>
      <c r="G123" s="881"/>
      <c r="H123" s="881"/>
      <c r="I123" s="881"/>
      <c r="J123" s="216" t="s">
        <v>1069</v>
      </c>
    </row>
    <row r="124" spans="1:10" s="5" customFormat="1" ht="23.1" customHeight="1" x14ac:dyDescent="0.6">
      <c r="A124" s="193" t="s">
        <v>1070</v>
      </c>
      <c r="B124" s="881"/>
      <c r="C124" s="881"/>
      <c r="D124" s="881"/>
      <c r="E124" s="881"/>
      <c r="F124" s="881"/>
      <c r="G124" s="881"/>
      <c r="H124" s="881"/>
      <c r="I124" s="881"/>
      <c r="J124" s="217" t="s">
        <v>164</v>
      </c>
    </row>
    <row r="125" spans="1:10" s="5" customFormat="1" ht="23.1" customHeight="1" x14ac:dyDescent="0.6">
      <c r="A125" s="193" t="s">
        <v>1071</v>
      </c>
      <c r="B125" s="881"/>
      <c r="C125" s="881"/>
      <c r="D125" s="881"/>
      <c r="E125" s="881"/>
      <c r="F125" s="881"/>
      <c r="G125" s="881"/>
      <c r="H125" s="881"/>
      <c r="I125" s="881"/>
      <c r="J125" s="216"/>
    </row>
    <row r="126" spans="1:10" s="5" customFormat="1" ht="23.1" customHeight="1" x14ac:dyDescent="0.6">
      <c r="A126" s="193" t="s">
        <v>1072</v>
      </c>
      <c r="B126" s="881"/>
      <c r="C126" s="881"/>
      <c r="D126" s="881"/>
      <c r="E126" s="881"/>
      <c r="F126" s="881"/>
      <c r="G126" s="881"/>
      <c r="H126" s="881"/>
      <c r="I126" s="881"/>
      <c r="J126" s="216"/>
    </row>
    <row r="127" spans="1:10" s="31" customFormat="1" ht="23.1" customHeight="1" x14ac:dyDescent="0.5">
      <c r="A127" s="193" t="s">
        <v>1073</v>
      </c>
      <c r="B127" s="881"/>
      <c r="C127" s="881"/>
      <c r="D127" s="881"/>
      <c r="E127" s="881"/>
      <c r="F127" s="881"/>
      <c r="G127" s="881"/>
      <c r="H127" s="881"/>
      <c r="I127" s="881"/>
      <c r="J127" s="216"/>
    </row>
    <row r="128" spans="1:10" s="31" customFormat="1" ht="23.1" customHeight="1" x14ac:dyDescent="0.5">
      <c r="A128" s="193" t="s">
        <v>1074</v>
      </c>
      <c r="B128" s="881"/>
      <c r="C128" s="881"/>
      <c r="D128" s="881"/>
      <c r="E128" s="881"/>
      <c r="F128" s="881"/>
      <c r="G128" s="881"/>
      <c r="H128" s="881"/>
      <c r="I128" s="881"/>
      <c r="J128" s="298"/>
    </row>
    <row r="129" spans="1:10" s="5" customFormat="1" ht="22.5" customHeight="1" x14ac:dyDescent="0.6">
      <c r="A129" s="193" t="s">
        <v>1075</v>
      </c>
    </row>
    <row r="130" spans="1:10" s="5" customFormat="1" ht="17.25" customHeight="1" x14ac:dyDescent="0.6">
      <c r="A130" s="193" t="s">
        <v>1076</v>
      </c>
    </row>
    <row r="131" spans="1:10" s="5" customFormat="1" ht="22.5" customHeight="1" x14ac:dyDescent="0.6">
      <c r="A131" s="193" t="s">
        <v>1077</v>
      </c>
    </row>
    <row r="132" spans="1:10" s="5" customFormat="1" ht="17.25" customHeight="1" x14ac:dyDescent="0.6">
      <c r="A132" s="193" t="s">
        <v>1078</v>
      </c>
    </row>
    <row r="133" spans="1:10" s="5" customFormat="1" ht="22.5" customHeight="1" x14ac:dyDescent="0.6">
      <c r="A133" s="193" t="s">
        <v>1079</v>
      </c>
    </row>
    <row r="134" spans="1:10" s="31" customFormat="1" ht="23.1" customHeight="1" x14ac:dyDescent="0.55000000000000004">
      <c r="A134" s="193" t="s">
        <v>1080</v>
      </c>
      <c r="B134" s="359"/>
      <c r="C134" s="359"/>
      <c r="D134" s="359"/>
      <c r="E134" s="359"/>
      <c r="F134" s="359"/>
      <c r="G134" s="359"/>
      <c r="H134" s="359"/>
      <c r="I134" s="359"/>
      <c r="J134" s="217"/>
    </row>
    <row r="135" spans="1:10" s="5" customFormat="1" ht="22.5" customHeight="1" x14ac:dyDescent="0.6">
      <c r="A135" s="193" t="s">
        <v>1081</v>
      </c>
    </row>
    <row r="136" spans="1:10" s="31" customFormat="1" ht="23.1" customHeight="1" x14ac:dyDescent="0.55000000000000004">
      <c r="A136" s="193" t="s">
        <v>1082</v>
      </c>
      <c r="B136" s="359"/>
      <c r="C136" s="359"/>
      <c r="D136" s="359"/>
      <c r="E136" s="359"/>
      <c r="F136" s="359"/>
      <c r="G136" s="359"/>
      <c r="H136" s="359"/>
      <c r="I136" s="359"/>
      <c r="J136" s="217"/>
    </row>
    <row r="137" spans="1:10" s="31" customFormat="1" ht="19.350000000000001" customHeight="1" x14ac:dyDescent="0.5">
      <c r="A137" s="28"/>
      <c r="B137" s="42"/>
      <c r="C137" s="42"/>
      <c r="D137" s="42"/>
      <c r="E137" s="42"/>
      <c r="F137" s="42"/>
      <c r="G137" s="42"/>
      <c r="H137" s="42"/>
      <c r="I137" s="42"/>
    </row>
    <row r="138" spans="1:10" s="31" customFormat="1" ht="19.350000000000001" customHeight="1" x14ac:dyDescent="0.5">
      <c r="A138" s="28"/>
      <c r="B138" s="42"/>
      <c r="C138" s="42"/>
      <c r="D138" s="42"/>
      <c r="E138" s="42"/>
      <c r="F138" s="42"/>
      <c r="G138" s="42"/>
      <c r="H138" s="42"/>
      <c r="I138" s="42"/>
    </row>
    <row r="139" spans="1:10" s="31" customFormat="1" ht="19.350000000000001" customHeight="1" x14ac:dyDescent="0.5">
      <c r="A139" s="28"/>
      <c r="B139" s="42"/>
      <c r="C139" s="42"/>
      <c r="D139" s="42"/>
      <c r="E139" s="42"/>
      <c r="F139" s="42"/>
      <c r="G139" s="42"/>
      <c r="H139" s="42"/>
      <c r="I139" s="42"/>
    </row>
    <row r="140" spans="1:10" s="5" customFormat="1" x14ac:dyDescent="0.6">
      <c r="B140" s="21"/>
      <c r="C140" s="21"/>
      <c r="D140" s="21"/>
      <c r="E140" s="21"/>
      <c r="F140" s="21"/>
      <c r="G140" s="21"/>
      <c r="H140" s="21"/>
      <c r="I140" s="21"/>
    </row>
    <row r="141" spans="1:10" s="5" customFormat="1" x14ac:dyDescent="0.6">
      <c r="B141" s="21"/>
      <c r="C141" s="21"/>
      <c r="D141" s="21"/>
      <c r="E141" s="21"/>
      <c r="F141" s="21"/>
      <c r="G141" s="21"/>
      <c r="H141" s="21"/>
      <c r="I141" s="21"/>
    </row>
    <row r="142" spans="1:10" s="5" customFormat="1" x14ac:dyDescent="0.6">
      <c r="B142" s="21"/>
      <c r="C142" s="21"/>
      <c r="D142" s="21"/>
      <c r="E142" s="21"/>
      <c r="F142" s="21"/>
      <c r="G142" s="21"/>
      <c r="H142" s="21"/>
      <c r="I142" s="21"/>
    </row>
    <row r="143" spans="1:10" s="5" customFormat="1" x14ac:dyDescent="0.6">
      <c r="B143" s="21"/>
      <c r="C143" s="21"/>
      <c r="D143" s="21"/>
      <c r="E143" s="21"/>
      <c r="F143" s="21"/>
      <c r="G143" s="21"/>
      <c r="H143" s="21"/>
      <c r="I143" s="21"/>
    </row>
    <row r="144" spans="1:10" s="5" customFormat="1" x14ac:dyDescent="0.6">
      <c r="B144" s="21"/>
      <c r="C144" s="21"/>
      <c r="D144" s="21"/>
      <c r="E144" s="21"/>
      <c r="F144" s="21"/>
      <c r="G144" s="21"/>
      <c r="H144" s="21"/>
      <c r="I144" s="21"/>
    </row>
    <row r="145" spans="2:9" s="5" customFormat="1" x14ac:dyDescent="0.6">
      <c r="B145" s="21"/>
      <c r="C145" s="21"/>
      <c r="D145" s="21"/>
      <c r="E145" s="21"/>
      <c r="F145" s="21"/>
      <c r="G145" s="21"/>
      <c r="H145" s="21"/>
      <c r="I145" s="21"/>
    </row>
    <row r="146" spans="2:9" s="5" customFormat="1" x14ac:dyDescent="0.6">
      <c r="B146" s="21"/>
      <c r="C146" s="21"/>
      <c r="D146" s="21"/>
      <c r="E146" s="21"/>
      <c r="F146" s="21"/>
      <c r="G146" s="21"/>
      <c r="H146" s="21"/>
      <c r="I146" s="21"/>
    </row>
    <row r="147" spans="2:9" s="5" customFormat="1" x14ac:dyDescent="0.6">
      <c r="B147" s="21"/>
      <c r="C147" s="21"/>
      <c r="D147" s="21"/>
      <c r="E147" s="21"/>
      <c r="F147" s="21"/>
      <c r="G147" s="21"/>
      <c r="H147" s="21"/>
      <c r="I147" s="21"/>
    </row>
    <row r="148" spans="2:9" s="5" customFormat="1" x14ac:dyDescent="0.6">
      <c r="B148" s="21"/>
      <c r="C148" s="21"/>
      <c r="D148" s="21"/>
      <c r="E148" s="21"/>
      <c r="F148" s="21"/>
      <c r="G148" s="21"/>
      <c r="H148" s="21"/>
      <c r="I148" s="21"/>
    </row>
    <row r="149" spans="2:9" s="5" customFormat="1" x14ac:dyDescent="0.6">
      <c r="B149" s="21"/>
      <c r="C149" s="21"/>
      <c r="D149" s="21"/>
      <c r="E149" s="21"/>
      <c r="F149" s="21"/>
      <c r="G149" s="21"/>
      <c r="H149" s="21"/>
      <c r="I149" s="21"/>
    </row>
    <row r="150" spans="2:9" s="5" customFormat="1" x14ac:dyDescent="0.6">
      <c r="B150" s="21"/>
      <c r="C150" s="21"/>
      <c r="D150" s="21"/>
      <c r="E150" s="21"/>
      <c r="F150" s="21"/>
      <c r="G150" s="21"/>
      <c r="H150" s="21"/>
      <c r="I150" s="21"/>
    </row>
    <row r="151" spans="2:9" s="5" customFormat="1" x14ac:dyDescent="0.6">
      <c r="B151" s="21"/>
      <c r="C151" s="21"/>
      <c r="D151" s="21"/>
      <c r="E151" s="21"/>
      <c r="F151" s="21"/>
      <c r="G151" s="21"/>
      <c r="H151" s="21"/>
      <c r="I151" s="21"/>
    </row>
    <row r="152" spans="2:9" s="5" customFormat="1" x14ac:dyDescent="0.6">
      <c r="B152" s="21"/>
      <c r="C152" s="21"/>
      <c r="D152" s="21"/>
      <c r="E152" s="21"/>
      <c r="F152" s="21"/>
      <c r="G152" s="21"/>
      <c r="H152" s="21"/>
      <c r="I152" s="21"/>
    </row>
    <row r="153" spans="2:9" s="5" customFormat="1" x14ac:dyDescent="0.6">
      <c r="B153" s="21"/>
      <c r="C153" s="21"/>
      <c r="D153" s="21"/>
      <c r="E153" s="21"/>
      <c r="F153" s="21"/>
      <c r="G153" s="21"/>
      <c r="H153" s="21"/>
      <c r="I153" s="21"/>
    </row>
    <row r="154" spans="2:9" s="5" customFormat="1" x14ac:dyDescent="0.6">
      <c r="B154" s="21"/>
      <c r="C154" s="21"/>
      <c r="D154" s="21"/>
      <c r="E154" s="21"/>
      <c r="F154" s="21"/>
      <c r="G154" s="21"/>
      <c r="H154" s="21"/>
      <c r="I154" s="21"/>
    </row>
    <row r="155" spans="2:9" s="5" customFormat="1" x14ac:dyDescent="0.6">
      <c r="B155" s="21"/>
      <c r="C155" s="21"/>
      <c r="D155" s="21"/>
      <c r="E155" s="21"/>
      <c r="F155" s="21"/>
      <c r="G155" s="21"/>
      <c r="H155" s="21"/>
      <c r="I155" s="21"/>
    </row>
    <row r="156" spans="2:9" s="5" customFormat="1" x14ac:dyDescent="0.6">
      <c r="B156" s="21"/>
      <c r="C156" s="21"/>
      <c r="D156" s="21"/>
      <c r="E156" s="21"/>
      <c r="F156" s="21"/>
      <c r="G156" s="21"/>
      <c r="H156" s="21"/>
      <c r="I156" s="21"/>
    </row>
    <row r="157" spans="2:9" s="5" customFormat="1" x14ac:dyDescent="0.6">
      <c r="B157" s="21"/>
      <c r="C157" s="21"/>
      <c r="D157" s="21"/>
      <c r="E157" s="21"/>
      <c r="F157" s="21"/>
      <c r="G157" s="21"/>
      <c r="H157" s="21"/>
      <c r="I157" s="21"/>
    </row>
    <row r="158" spans="2:9" s="5" customFormat="1" x14ac:dyDescent="0.6">
      <c r="B158" s="21"/>
      <c r="C158" s="21"/>
      <c r="D158" s="21"/>
      <c r="E158" s="21"/>
      <c r="F158" s="21"/>
      <c r="G158" s="21"/>
      <c r="H158" s="21"/>
      <c r="I158" s="21"/>
    </row>
    <row r="159" spans="2:9" s="5" customFormat="1" x14ac:dyDescent="0.6">
      <c r="B159" s="21"/>
      <c r="C159" s="21"/>
      <c r="D159" s="21"/>
      <c r="E159" s="21"/>
      <c r="F159" s="21"/>
      <c r="G159" s="21"/>
      <c r="H159" s="21"/>
      <c r="I159" s="21"/>
    </row>
  </sheetData>
  <mergeCells count="20">
    <mergeCell ref="B113:C113"/>
    <mergeCell ref="B114:C114"/>
    <mergeCell ref="A84:J84"/>
    <mergeCell ref="A85:J85"/>
    <mergeCell ref="B87:C87"/>
    <mergeCell ref="B88:C88"/>
    <mergeCell ref="A110:J110"/>
    <mergeCell ref="A111:J111"/>
    <mergeCell ref="B62:C62"/>
    <mergeCell ref="A2:J2"/>
    <mergeCell ref="A3:J3"/>
    <mergeCell ref="B5:C5"/>
    <mergeCell ref="B6:C6"/>
    <mergeCell ref="A32:J32"/>
    <mergeCell ref="A33:J33"/>
    <mergeCell ref="B35:C35"/>
    <mergeCell ref="B36:C36"/>
    <mergeCell ref="A58:J58"/>
    <mergeCell ref="A59:J59"/>
    <mergeCell ref="B61:C61"/>
  </mergeCells>
  <phoneticPr fontId="112" type="noConversion"/>
  <pageMargins left="0.98425196850393704" right="0.39370078740157483" top="0.39370078740157483" bottom="0" header="0" footer="0"/>
  <pageSetup paperSize="9" scale="74" orientation="landscape" r:id="rId1"/>
  <headerFooter alignWithMargins="0"/>
  <rowBreaks count="4" manualBreakCount="4">
    <brk id="30" max="16383" man="1"/>
    <brk id="56" max="16383" man="1"/>
    <brk id="82" max="16383" man="1"/>
    <brk id="10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37"/>
  <sheetViews>
    <sheetView showGridLines="0" zoomScale="70" zoomScaleNormal="70" workbookViewId="0">
      <selection activeCell="A3" sqref="A3:B3"/>
    </sheetView>
  </sheetViews>
  <sheetFormatPr defaultColWidth="9.375" defaultRowHeight="23.4" x14ac:dyDescent="0.6"/>
  <cols>
    <col min="1" max="1" width="18.375" style="106" customWidth="1"/>
    <col min="2" max="2" width="84.625" style="106" customWidth="1"/>
    <col min="3" max="3" width="18.375" style="106" customWidth="1"/>
    <col min="4" max="4" width="79" style="106" customWidth="1"/>
    <col min="5" max="5" width="18" style="106" customWidth="1"/>
    <col min="6" max="16384" width="9.375" style="106"/>
  </cols>
  <sheetData>
    <row r="1" spans="1:5" s="105" customFormat="1" ht="19.8" x14ac:dyDescent="0.5">
      <c r="A1" s="1213"/>
      <c r="B1" s="1213"/>
      <c r="C1" s="1213"/>
      <c r="D1" s="1213"/>
      <c r="E1" s="1213"/>
    </row>
    <row r="2" spans="1:5" s="105" customFormat="1" ht="50.1" customHeight="1" x14ac:dyDescent="0.5">
      <c r="A2" s="1213"/>
      <c r="B2" s="1213"/>
      <c r="C2" s="1214"/>
      <c r="D2" s="1215"/>
      <c r="E2" s="1216"/>
    </row>
    <row r="3" spans="1:5" s="105" customFormat="1" ht="19.8" x14ac:dyDescent="0.5">
      <c r="A3" s="1588" t="s">
        <v>0</v>
      </c>
      <c r="B3" s="1588"/>
      <c r="C3" s="1588" t="s">
        <v>1</v>
      </c>
      <c r="D3" s="1588"/>
      <c r="E3" s="1432" t="s">
        <v>2</v>
      </c>
    </row>
    <row r="4" spans="1:5" s="105" customFormat="1" ht="4.3499999999999996" customHeight="1" x14ac:dyDescent="0.5">
      <c r="A4" s="1589"/>
      <c r="B4" s="1589"/>
      <c r="C4" s="1589"/>
      <c r="D4" s="1589"/>
      <c r="E4" s="1589"/>
    </row>
    <row r="5" spans="1:5" s="105" customFormat="1" ht="23.1" customHeight="1" x14ac:dyDescent="0.5">
      <c r="A5" s="1491" t="s">
        <v>3</v>
      </c>
      <c r="B5" s="1213" t="s">
        <v>4</v>
      </c>
      <c r="C5" s="1213" t="s">
        <v>5</v>
      </c>
      <c r="D5" s="1217" t="s">
        <v>6</v>
      </c>
      <c r="E5" s="1216">
        <v>1</v>
      </c>
    </row>
    <row r="6" spans="1:5" s="105" customFormat="1" ht="23.1" customHeight="1" x14ac:dyDescent="0.5">
      <c r="A6" s="1491" t="s">
        <v>7</v>
      </c>
      <c r="B6" s="1213" t="s">
        <v>8</v>
      </c>
      <c r="C6" s="1213" t="s">
        <v>9</v>
      </c>
      <c r="D6" s="1217" t="s">
        <v>10</v>
      </c>
      <c r="E6" s="1216">
        <v>3</v>
      </c>
    </row>
    <row r="7" spans="1:5" s="105" customFormat="1" ht="23.1" customHeight="1" x14ac:dyDescent="0.5">
      <c r="A7" s="1491" t="s">
        <v>11</v>
      </c>
      <c r="B7" s="1213" t="s">
        <v>12</v>
      </c>
      <c r="C7" s="1213" t="s">
        <v>13</v>
      </c>
      <c r="D7" s="1217" t="s">
        <v>14</v>
      </c>
      <c r="E7" s="1216">
        <v>4</v>
      </c>
    </row>
    <row r="8" spans="1:5" s="105" customFormat="1" ht="23.1" customHeight="1" x14ac:dyDescent="0.5">
      <c r="A8" s="1491" t="s">
        <v>15</v>
      </c>
      <c r="B8" s="1213" t="s">
        <v>16</v>
      </c>
      <c r="C8" s="1213" t="s">
        <v>17</v>
      </c>
      <c r="D8" s="1217" t="s">
        <v>18</v>
      </c>
      <c r="E8" s="1216">
        <v>5</v>
      </c>
    </row>
    <row r="9" spans="1:5" s="105" customFormat="1" ht="23.1" customHeight="1" x14ac:dyDescent="0.5">
      <c r="A9" s="1491" t="s">
        <v>19</v>
      </c>
      <c r="B9" s="1213" t="s">
        <v>20</v>
      </c>
      <c r="C9" s="1213" t="s">
        <v>21</v>
      </c>
      <c r="D9" s="1217" t="s">
        <v>22</v>
      </c>
      <c r="E9" s="1216">
        <v>6</v>
      </c>
    </row>
    <row r="10" spans="1:5" s="105" customFormat="1" ht="23.1" customHeight="1" x14ac:dyDescent="0.5">
      <c r="A10" s="1491" t="s">
        <v>23</v>
      </c>
      <c r="B10" s="1213" t="s">
        <v>24</v>
      </c>
      <c r="C10" s="1213" t="s">
        <v>25</v>
      </c>
      <c r="D10" s="1217" t="s">
        <v>26</v>
      </c>
      <c r="E10" s="1216">
        <v>9</v>
      </c>
    </row>
    <row r="11" spans="1:5" s="105" customFormat="1" ht="23.1" customHeight="1" x14ac:dyDescent="0.5">
      <c r="A11" s="1491" t="s">
        <v>27</v>
      </c>
      <c r="B11" s="1213" t="s">
        <v>28</v>
      </c>
      <c r="C11" s="1213" t="s">
        <v>29</v>
      </c>
      <c r="D11" s="1217" t="s">
        <v>30</v>
      </c>
      <c r="E11" s="1216">
        <v>11</v>
      </c>
    </row>
    <row r="12" spans="1:5" s="105" customFormat="1" ht="23.1" customHeight="1" x14ac:dyDescent="0.5">
      <c r="A12" s="1213" t="s">
        <v>31</v>
      </c>
      <c r="B12" s="1213" t="s">
        <v>32</v>
      </c>
      <c r="C12" s="1213" t="s">
        <v>33</v>
      </c>
      <c r="D12" s="1217" t="s">
        <v>34</v>
      </c>
      <c r="E12" s="1216">
        <v>13</v>
      </c>
    </row>
    <row r="13" spans="1:5" s="105" customFormat="1" ht="23.1" customHeight="1" x14ac:dyDescent="0.5">
      <c r="A13" s="1213" t="s">
        <v>35</v>
      </c>
      <c r="B13" s="1213" t="s">
        <v>36</v>
      </c>
      <c r="C13" s="1213" t="s">
        <v>37</v>
      </c>
      <c r="D13" s="1217" t="s">
        <v>38</v>
      </c>
      <c r="E13" s="1216">
        <v>14</v>
      </c>
    </row>
    <row r="14" spans="1:5" s="105" customFormat="1" ht="23.1" customHeight="1" x14ac:dyDescent="0.5">
      <c r="A14" s="1491" t="s">
        <v>39</v>
      </c>
      <c r="B14" s="1213" t="s">
        <v>40</v>
      </c>
      <c r="C14" s="1213" t="s">
        <v>41</v>
      </c>
      <c r="D14" s="1217" t="s">
        <v>42</v>
      </c>
      <c r="E14" s="1216">
        <v>17</v>
      </c>
    </row>
    <row r="15" spans="1:5" s="105" customFormat="1" ht="23.1" customHeight="1" x14ac:dyDescent="0.5">
      <c r="A15" s="1491" t="s">
        <v>43</v>
      </c>
      <c r="B15" s="1213" t="s">
        <v>44</v>
      </c>
      <c r="C15" s="1213" t="s">
        <v>45</v>
      </c>
      <c r="D15" s="1217" t="s">
        <v>46</v>
      </c>
      <c r="E15" s="1216">
        <v>19</v>
      </c>
    </row>
    <row r="16" spans="1:5" s="105" customFormat="1" ht="23.1" customHeight="1" x14ac:dyDescent="0.5">
      <c r="A16" s="1491" t="s">
        <v>47</v>
      </c>
      <c r="B16" s="1213" t="s">
        <v>48</v>
      </c>
      <c r="C16" s="1213" t="s">
        <v>49</v>
      </c>
      <c r="D16" s="1217" t="s">
        <v>50</v>
      </c>
      <c r="E16" s="1216">
        <v>23</v>
      </c>
    </row>
    <row r="17" spans="1:7" s="105" customFormat="1" ht="23.1" customHeight="1" x14ac:dyDescent="0.5">
      <c r="A17" s="1491" t="s">
        <v>51</v>
      </c>
      <c r="B17" s="1213" t="s">
        <v>52</v>
      </c>
      <c r="C17" s="1213" t="s">
        <v>53</v>
      </c>
      <c r="D17" s="1217" t="s">
        <v>54</v>
      </c>
      <c r="E17" s="1216">
        <v>24</v>
      </c>
      <c r="F17" s="1213"/>
      <c r="G17" s="1213"/>
    </row>
    <row r="18" spans="1:7" s="105" customFormat="1" ht="23.1" customHeight="1" x14ac:dyDescent="0.5">
      <c r="A18" s="1491" t="s">
        <v>55</v>
      </c>
      <c r="B18" s="1217" t="s">
        <v>56</v>
      </c>
      <c r="C18" s="1213" t="s">
        <v>57</v>
      </c>
      <c r="D18" s="1217" t="s">
        <v>58</v>
      </c>
      <c r="E18" s="1216">
        <v>25</v>
      </c>
      <c r="F18" s="1213"/>
      <c r="G18" s="1213"/>
    </row>
    <row r="19" spans="1:7" s="105" customFormat="1" ht="23.1" customHeight="1" x14ac:dyDescent="0.5">
      <c r="A19" s="1491" t="s">
        <v>59</v>
      </c>
      <c r="B19" s="1213" t="s">
        <v>60</v>
      </c>
      <c r="C19" s="1213" t="s">
        <v>61</v>
      </c>
      <c r="D19" s="1217" t="s">
        <v>62</v>
      </c>
      <c r="E19" s="1216">
        <v>26</v>
      </c>
      <c r="F19" s="1213"/>
      <c r="G19" s="1213"/>
    </row>
    <row r="20" spans="1:7" s="105" customFormat="1" ht="23.1" customHeight="1" x14ac:dyDescent="0.5">
      <c r="A20" s="1491" t="s">
        <v>63</v>
      </c>
      <c r="B20" s="1213" t="s">
        <v>64</v>
      </c>
      <c r="C20" s="1213" t="s">
        <v>65</v>
      </c>
      <c r="D20" s="1217" t="s">
        <v>66</v>
      </c>
      <c r="E20" s="1216">
        <v>32</v>
      </c>
      <c r="F20" s="1213"/>
      <c r="G20" s="1213"/>
    </row>
    <row r="21" spans="1:7" s="105" customFormat="1" ht="23.1" customHeight="1" x14ac:dyDescent="0.5">
      <c r="A21" s="1491" t="s">
        <v>67</v>
      </c>
      <c r="B21" s="1213" t="s">
        <v>68</v>
      </c>
      <c r="C21" s="1213" t="s">
        <v>69</v>
      </c>
      <c r="D21" s="1217" t="s">
        <v>70</v>
      </c>
      <c r="E21" s="1216">
        <v>35</v>
      </c>
      <c r="F21" s="1213"/>
      <c r="G21" s="1213"/>
    </row>
    <row r="22" spans="1:7" s="105" customFormat="1" ht="23.1" customHeight="1" x14ac:dyDescent="0.5">
      <c r="A22" s="1491" t="s">
        <v>71</v>
      </c>
      <c r="B22" s="1213" t="s">
        <v>72</v>
      </c>
      <c r="C22" s="1213" t="s">
        <v>73</v>
      </c>
      <c r="D22" s="1217" t="s">
        <v>74</v>
      </c>
      <c r="E22" s="1216">
        <v>38</v>
      </c>
      <c r="F22" s="1213"/>
      <c r="G22" s="1213"/>
    </row>
    <row r="23" spans="1:7" s="105" customFormat="1" ht="23.1" customHeight="1" x14ac:dyDescent="0.5">
      <c r="A23" s="1491" t="s">
        <v>75</v>
      </c>
      <c r="B23" s="1213" t="s">
        <v>76</v>
      </c>
      <c r="C23" s="1213" t="s">
        <v>77</v>
      </c>
      <c r="D23" s="1217" t="s">
        <v>78</v>
      </c>
      <c r="E23" s="1216">
        <v>39</v>
      </c>
      <c r="F23" s="1213"/>
      <c r="G23" s="1213"/>
    </row>
    <row r="24" spans="1:7" s="105" customFormat="1" ht="23.1" customHeight="1" x14ac:dyDescent="0.5">
      <c r="A24" s="1491" t="s">
        <v>79</v>
      </c>
      <c r="B24" s="1213" t="s">
        <v>80</v>
      </c>
      <c r="C24" s="1213" t="s">
        <v>81</v>
      </c>
      <c r="D24" s="1217" t="s">
        <v>82</v>
      </c>
      <c r="E24" s="1216">
        <v>40</v>
      </c>
      <c r="F24" s="1213"/>
      <c r="G24" s="1213"/>
    </row>
    <row r="25" spans="1:7" s="105" customFormat="1" ht="23.1" customHeight="1" x14ac:dyDescent="0.5">
      <c r="A25" s="1491" t="s">
        <v>83</v>
      </c>
      <c r="B25" s="1213" t="s">
        <v>84</v>
      </c>
      <c r="C25" s="1213" t="s">
        <v>85</v>
      </c>
      <c r="D25" s="1217" t="s">
        <v>86</v>
      </c>
      <c r="E25" s="1216">
        <v>41</v>
      </c>
      <c r="F25" s="1213"/>
      <c r="G25" s="1213"/>
    </row>
    <row r="26" spans="1:7" s="105" customFormat="1" ht="23.1" customHeight="1" x14ac:dyDescent="0.5">
      <c r="A26" s="1491" t="s">
        <v>87</v>
      </c>
      <c r="B26" s="1213" t="s">
        <v>88</v>
      </c>
      <c r="C26" s="1213" t="s">
        <v>89</v>
      </c>
      <c r="D26" s="1217" t="s">
        <v>90</v>
      </c>
      <c r="E26" s="1216">
        <v>42</v>
      </c>
      <c r="F26" s="1213"/>
      <c r="G26" s="1213"/>
    </row>
    <row r="27" spans="1:7" s="105" customFormat="1" ht="23.1" customHeight="1" x14ac:dyDescent="0.5">
      <c r="A27" s="1590"/>
      <c r="B27" s="1590"/>
      <c r="C27" s="1590"/>
      <c r="D27" s="1590"/>
      <c r="E27" s="1590"/>
      <c r="F27" s="1213"/>
      <c r="G27" s="1213"/>
    </row>
    <row r="28" spans="1:7" ht="10.35" customHeight="1" x14ac:dyDescent="0.6">
      <c r="A28" s="1587"/>
      <c r="B28" s="1587"/>
      <c r="C28" s="1587"/>
      <c r="D28" s="1587"/>
      <c r="E28" s="1587"/>
    </row>
    <row r="29" spans="1:7" s="108" customFormat="1" ht="19.350000000000001" customHeight="1" x14ac:dyDescent="0.45">
      <c r="A29" s="107" t="s">
        <v>91</v>
      </c>
      <c r="B29" s="107"/>
      <c r="C29" s="107"/>
      <c r="D29" s="107" t="s">
        <v>92</v>
      </c>
      <c r="E29" s="107"/>
      <c r="F29" s="107"/>
      <c r="G29" s="107"/>
    </row>
    <row r="30" spans="1:7" s="108" customFormat="1" ht="19.350000000000001" customHeight="1" x14ac:dyDescent="0.45">
      <c r="A30" s="107" t="s">
        <v>93</v>
      </c>
      <c r="B30" s="107"/>
      <c r="C30" s="107"/>
      <c r="D30" s="107" t="s">
        <v>94</v>
      </c>
      <c r="E30" s="107"/>
      <c r="F30" s="107"/>
      <c r="G30" s="107"/>
    </row>
    <row r="31" spans="1:7" s="108" customFormat="1" ht="19.350000000000001" customHeight="1" x14ac:dyDescent="0.45">
      <c r="A31" s="107" t="s">
        <v>95</v>
      </c>
      <c r="B31" s="107"/>
      <c r="C31" s="107"/>
      <c r="D31" s="107" t="s">
        <v>96</v>
      </c>
      <c r="E31" s="107"/>
      <c r="F31" s="107"/>
      <c r="G31" s="107"/>
    </row>
    <row r="32" spans="1:7" s="108" customFormat="1" ht="19.350000000000001" customHeight="1" x14ac:dyDescent="0.45">
      <c r="A32" s="107" t="s">
        <v>97</v>
      </c>
      <c r="B32" s="107"/>
      <c r="C32" s="107"/>
      <c r="D32" s="107" t="s">
        <v>98</v>
      </c>
      <c r="E32" s="107"/>
      <c r="F32" s="107"/>
      <c r="G32" s="107"/>
    </row>
    <row r="33" spans="1:7" s="108" customFormat="1" ht="19.350000000000001" customHeight="1" x14ac:dyDescent="0.45">
      <c r="A33" s="109" t="s">
        <v>99</v>
      </c>
      <c r="B33" s="107"/>
      <c r="C33" s="107"/>
      <c r="D33" s="109" t="s">
        <v>100</v>
      </c>
      <c r="E33" s="107"/>
      <c r="F33" s="107"/>
      <c r="G33" s="107"/>
    </row>
    <row r="34" spans="1:7" s="108" customFormat="1" ht="19.350000000000001" customHeight="1" x14ac:dyDescent="0.45">
      <c r="A34" s="107" t="s">
        <v>101</v>
      </c>
      <c r="B34" s="107"/>
      <c r="C34" s="107"/>
      <c r="D34" s="107" t="s">
        <v>102</v>
      </c>
      <c r="E34" s="107"/>
      <c r="F34" s="107"/>
      <c r="G34" s="107"/>
    </row>
    <row r="35" spans="1:7" s="108" customFormat="1" ht="19.350000000000001" customHeight="1" x14ac:dyDescent="0.45">
      <c r="A35" s="107" t="s">
        <v>103</v>
      </c>
      <c r="B35" s="107"/>
      <c r="C35" s="107"/>
      <c r="D35" s="107" t="s">
        <v>104</v>
      </c>
      <c r="E35" s="107"/>
      <c r="F35" s="107"/>
      <c r="G35" s="107"/>
    </row>
    <row r="36" spans="1:7" s="108" customFormat="1" ht="19.350000000000001" customHeight="1" x14ac:dyDescent="0.45">
      <c r="A36" s="107" t="s">
        <v>105</v>
      </c>
      <c r="B36" s="107"/>
      <c r="C36" s="107"/>
      <c r="D36" s="107" t="s">
        <v>106</v>
      </c>
      <c r="E36" s="107"/>
      <c r="F36" s="107"/>
      <c r="G36" s="107"/>
    </row>
    <row r="37" spans="1:7" s="108" customFormat="1" ht="17.399999999999999" x14ac:dyDescent="0.45"/>
  </sheetData>
  <mergeCells count="5">
    <mergeCell ref="A28:E28"/>
    <mergeCell ref="A3:B3"/>
    <mergeCell ref="C3:D3"/>
    <mergeCell ref="A4:E4"/>
    <mergeCell ref="A27:E27"/>
  </mergeCells>
  <phoneticPr fontId="0" type="noConversion"/>
  <hyperlinks>
    <hyperlink ref="A5" location="'ตารางที่ 1'!A1" display="ตารางที่ 1" xr:uid="{CC4211BF-EB9C-4E4B-AEF8-3668673F885E}"/>
    <hyperlink ref="A6" location="'ตารางที่ 1.1'!A1" display="ตารางที่ 1.1 " xr:uid="{5789AF21-BCC2-4FCF-9908-FEF1E8ADBF31}"/>
    <hyperlink ref="A7" location="'ตารางที่ 1.2'!A1" display="ตารางที่ 1.2" xr:uid="{65699867-BF7F-4B32-A492-9732FEE2344B}"/>
    <hyperlink ref="A8" location="'ตารางที่ 2'!A1" display="ตารางที่ 2" xr:uid="{295037DC-F64B-4259-91D5-47883C760611}"/>
    <hyperlink ref="A9" location="'ตารางที่ 3'!A1" display="ตารางที่ 3" xr:uid="{1FD77C7B-2B26-49B9-A27A-68110F568AD7}"/>
    <hyperlink ref="A10" location="'ตารางที่ 3.1'!A1" display="ตารางที่ 3.1" xr:uid="{095B0A1F-76D4-4CD6-967C-CC9976F5CC3C}"/>
    <hyperlink ref="A11" location="'ตารางที่ 3.2'!A1" display="ตารางที่ 3.2" xr:uid="{95231B1E-33DB-48AE-B8CD-09F6C729AB75}"/>
    <hyperlink ref="A14" location="'ตารางที่ 6'!A1" display="ตารางที่ 6" xr:uid="{D5061344-8F1D-465F-9EE2-127F0270B2BB}"/>
    <hyperlink ref="A15" location="'ตารางที่ 7'!A1" display="ตารางที่ 7" xr:uid="{B0691325-44D6-4796-A29A-3355F46E422E}"/>
    <hyperlink ref="A16" location="'ตารางที่ 7-1'!A1" display="ตารางที่ 7.1" xr:uid="{E7690919-E795-469D-A4B0-9E87D7950C71}"/>
    <hyperlink ref="A17" location="'ตารางที่ 8'!A1" display="ตารางที่ 8" xr:uid="{855F5177-FE82-4558-8429-0788EB34F5A0}"/>
    <hyperlink ref="A18" location="'ตารางที่ 9'!A1" display="ตารางที่ 9" xr:uid="{C2AB8347-99A7-4FFF-ABCB-2DE6690F3609}"/>
    <hyperlink ref="A19" location="'ตารางที่ 10'!A1" display="ตารางที่ 10" xr:uid="{DB6D75CF-1212-40AC-B456-1CE9453668D8}"/>
    <hyperlink ref="A20" location="'ตารางที่ 11'!A1" display="ตารางที่ 11" xr:uid="{5591A68A-3DE8-4424-83BA-124F29F03CD7}"/>
    <hyperlink ref="A21" location="'ตารางที่ 12'!A1" display="ตารางที่ 12" xr:uid="{748F8439-4E6C-4044-97AB-448EE1FB01A5}"/>
    <hyperlink ref="A22" location="'ตารางที่ 13'!A1" display="ตารางที่ 13" xr:uid="{50B2CADD-61CD-40D3-B9EC-EFC329975FCD}"/>
    <hyperlink ref="A23" location="'ตารางที่ 14'!A1" display="ตารางที่ 14" xr:uid="{A35A5BDA-F022-4B77-B43D-26A1F7CE5CBB}"/>
    <hyperlink ref="A24" location="'ตารางที่ 15'!A1" display="ตารางที่ 15" xr:uid="{A9A3C153-BF9B-4F8C-B7CD-FC70BBBF5DBE}"/>
    <hyperlink ref="A25" location="'ตารางที่ 16'!A1" display="ตารางที่ 16" xr:uid="{8E41372D-6590-4964-893C-D4CCA63A9F21}"/>
    <hyperlink ref="A26" location="'ตารางที่ 17'!A1" display="ตารางที่ 17" xr:uid="{2C98DBAD-B002-49AC-A4F1-05EA1748A39A}"/>
  </hyperlinks>
  <pageMargins left="0.98425196850393704" right="0.39370078740157483" top="0.39370078740157483" bottom="0" header="0" footer="0"/>
  <pageSetup paperSize="9" scale="69"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86F88-74DA-4720-B422-7892256A1BB8}">
  <sheetPr codeName="Sheet20"/>
  <dimension ref="A1:AM50"/>
  <sheetViews>
    <sheetView showGridLines="0" zoomScale="85" zoomScaleNormal="85" workbookViewId="0">
      <pane xSplit="1" ySplit="2" topLeftCell="B18" activePane="bottomRight" state="frozen"/>
      <selection pane="topRight" activeCell="A3" sqref="A3:N3"/>
      <selection pane="bottomLeft" activeCell="A3" sqref="A3:N3"/>
      <selection pane="bottomRight" activeCell="A2" sqref="A2:XFD17"/>
    </sheetView>
  </sheetViews>
  <sheetFormatPr defaultColWidth="9.375" defaultRowHeight="17.399999999999999" x14ac:dyDescent="0.45"/>
  <cols>
    <col min="1" max="1" width="24.125" style="1442" customWidth="1"/>
    <col min="2" max="16" width="9.375" style="1442"/>
    <col min="17" max="17" width="11.625" style="1442" customWidth="1"/>
    <col min="18" max="18" width="12.125" style="1442" customWidth="1"/>
    <col min="19" max="28" width="9.375" style="1442"/>
    <col min="29" max="29" width="9.375" style="1443"/>
    <col min="30" max="31" width="9.375" style="1442"/>
    <col min="32" max="34" width="10.625" style="1442" bestFit="1" customWidth="1"/>
    <col min="35" max="35" width="9.375" style="1442"/>
    <col min="36" max="36" width="9.625" style="1442" bestFit="1" customWidth="1"/>
    <col min="37" max="37" width="9.625" style="1442" customWidth="1"/>
    <col min="38" max="16384" width="9.375" style="1442"/>
  </cols>
  <sheetData>
    <row r="1" spans="1:39" ht="15.75" customHeight="1" x14ac:dyDescent="0.45">
      <c r="Q1" s="1442">
        <v>31</v>
      </c>
      <c r="AL1" s="1442" t="s">
        <v>1083</v>
      </c>
      <c r="AM1" s="1442" t="s">
        <v>1084</v>
      </c>
    </row>
    <row r="2" spans="1:39" s="1444" customFormat="1" ht="17.25" hidden="1" customHeight="1" x14ac:dyDescent="0.45">
      <c r="A2" s="1177"/>
      <c r="B2" s="1523" t="s">
        <v>885</v>
      </c>
      <c r="C2" s="1177" t="s">
        <v>886</v>
      </c>
      <c r="D2" s="1177" t="s">
        <v>887</v>
      </c>
      <c r="E2" s="1177" t="s">
        <v>888</v>
      </c>
      <c r="F2" s="1177" t="s">
        <v>889</v>
      </c>
      <c r="G2" s="1177" t="s">
        <v>890</v>
      </c>
      <c r="H2" s="1177" t="s">
        <v>891</v>
      </c>
      <c r="I2" s="1177" t="s">
        <v>892</v>
      </c>
      <c r="J2" s="1177" t="s">
        <v>893</v>
      </c>
      <c r="K2" s="1177" t="s">
        <v>894</v>
      </c>
      <c r="L2" s="1177" t="s">
        <v>895</v>
      </c>
      <c r="M2" s="1177" t="s">
        <v>896</v>
      </c>
      <c r="N2" s="1523" t="s">
        <v>885</v>
      </c>
      <c r="O2" s="1177" t="s">
        <v>886</v>
      </c>
      <c r="P2" s="1177" t="s">
        <v>887</v>
      </c>
      <c r="Q2" s="1178" t="s">
        <v>888</v>
      </c>
      <c r="R2" s="1177" t="s">
        <v>889</v>
      </c>
      <c r="S2" s="1177" t="s">
        <v>890</v>
      </c>
      <c r="T2" s="1177" t="s">
        <v>891</v>
      </c>
      <c r="U2" s="1177" t="s">
        <v>892</v>
      </c>
      <c r="V2" s="1177" t="s">
        <v>893</v>
      </c>
      <c r="W2" s="1177" t="s">
        <v>894</v>
      </c>
      <c r="X2" s="1177" t="s">
        <v>895</v>
      </c>
      <c r="Y2" s="1177" t="s">
        <v>896</v>
      </c>
      <c r="Z2" s="1523" t="s">
        <v>885</v>
      </c>
      <c r="AA2" s="1177" t="s">
        <v>886</v>
      </c>
      <c r="AB2" s="1177" t="s">
        <v>887</v>
      </c>
      <c r="AC2" s="1178" t="s">
        <v>888</v>
      </c>
      <c r="AD2" s="1177" t="s">
        <v>889</v>
      </c>
      <c r="AE2" s="1177" t="s">
        <v>890</v>
      </c>
      <c r="AF2" s="1177" t="s">
        <v>891</v>
      </c>
      <c r="AG2" s="1177" t="s">
        <v>892</v>
      </c>
      <c r="AH2" s="1177" t="s">
        <v>893</v>
      </c>
      <c r="AI2" s="1177" t="s">
        <v>894</v>
      </c>
      <c r="AJ2" s="1177" t="s">
        <v>895</v>
      </c>
      <c r="AK2" s="1177" t="s">
        <v>896</v>
      </c>
    </row>
    <row r="3" spans="1:39" s="1520" customFormat="1" ht="17.100000000000001" hidden="1" customHeight="1" x14ac:dyDescent="0.45">
      <c r="A3" s="1519"/>
      <c r="F3" s="1520">
        <v>2</v>
      </c>
      <c r="G3" s="1521">
        <v>0</v>
      </c>
      <c r="H3" s="1520">
        <v>2</v>
      </c>
      <c r="I3" s="1520">
        <v>2</v>
      </c>
      <c r="R3" s="1520">
        <v>2</v>
      </c>
      <c r="S3" s="1521">
        <v>0</v>
      </c>
      <c r="T3" s="1520">
        <v>2</v>
      </c>
      <c r="U3" s="1520">
        <v>3</v>
      </c>
      <c r="Z3" s="1543"/>
      <c r="AC3" s="1522"/>
      <c r="AD3" s="1520">
        <v>2</v>
      </c>
      <c r="AE3" s="1521">
        <v>0</v>
      </c>
      <c r="AF3" s="1520">
        <v>2</v>
      </c>
      <c r="AG3" s="1520">
        <v>4</v>
      </c>
    </row>
    <row r="4" spans="1:39" ht="17.100000000000001" hidden="1" customHeight="1" x14ac:dyDescent="0.45">
      <c r="A4" s="1179" t="s">
        <v>1085</v>
      </c>
      <c r="B4" s="1442" t="s">
        <v>514</v>
      </c>
      <c r="C4" s="1442" t="s">
        <v>514</v>
      </c>
      <c r="D4" s="1442" t="s">
        <v>514</v>
      </c>
      <c r="E4" s="1442" t="s">
        <v>514</v>
      </c>
      <c r="F4" s="1442" t="s">
        <v>514</v>
      </c>
      <c r="G4" s="1442" t="s">
        <v>514</v>
      </c>
      <c r="H4" s="1442" t="s">
        <v>514</v>
      </c>
      <c r="I4" s="1442" t="s">
        <v>514</v>
      </c>
      <c r="J4" s="1442" t="s">
        <v>514</v>
      </c>
      <c r="K4" s="1442" t="s">
        <v>514</v>
      </c>
      <c r="L4" s="1442" t="s">
        <v>514</v>
      </c>
      <c r="M4" s="1442" t="s">
        <v>514</v>
      </c>
      <c r="N4" s="1442" t="s">
        <v>514</v>
      </c>
      <c r="O4" s="1442" t="s">
        <v>514</v>
      </c>
      <c r="P4" s="1442" t="s">
        <v>514</v>
      </c>
      <c r="Q4" s="1442" t="s">
        <v>514</v>
      </c>
      <c r="R4" s="1442" t="s">
        <v>514</v>
      </c>
      <c r="S4" s="1442" t="s">
        <v>514</v>
      </c>
      <c r="T4" s="1442" t="s">
        <v>514</v>
      </c>
      <c r="U4" s="1442" t="s">
        <v>514</v>
      </c>
      <c r="V4" s="1442" t="s">
        <v>514</v>
      </c>
      <c r="W4" s="1442" t="s">
        <v>514</v>
      </c>
      <c r="X4" s="1442" t="s">
        <v>514</v>
      </c>
      <c r="Y4" s="1442" t="s">
        <v>514</v>
      </c>
      <c r="Z4" s="1510" t="s">
        <v>1054</v>
      </c>
      <c r="AA4" s="1510" t="s">
        <v>1054</v>
      </c>
      <c r="AB4" s="1510" t="s">
        <v>1054</v>
      </c>
      <c r="AC4" s="1510" t="s">
        <v>1054</v>
      </c>
      <c r="AD4" s="1510" t="s">
        <v>1054</v>
      </c>
      <c r="AE4" s="1510" t="s">
        <v>1054</v>
      </c>
      <c r="AF4" s="1497" t="str">
        <f>INDEX('ตารางที่ 10'!$D:$H,93,MATCH(AF$2,'ตารางที่ 10'!$D$8:$H$8,0))</f>
        <v>…</v>
      </c>
      <c r="AG4" s="1497" t="str">
        <f>INDEX('ตารางที่ 10'!$D:$H,93,MATCH(AG$2,'ตารางที่ 10'!$D$8:$H$8,0))</f>
        <v>…</v>
      </c>
      <c r="AH4" s="1497" t="str">
        <f>INDEX('ตารางที่ 10'!$D:$H,93,MATCH(AH$2,'ตารางที่ 10'!$D$8:$H$8,0))</f>
        <v>…</v>
      </c>
      <c r="AI4" s="1510"/>
      <c r="AJ4" s="1497"/>
      <c r="AK4" s="1497"/>
      <c r="AL4" s="1445">
        <f>MIN(B4:M4)</f>
        <v>0</v>
      </c>
      <c r="AM4" s="1445">
        <f>MAX(B4:M4)</f>
        <v>0</v>
      </c>
    </row>
    <row r="5" spans="1:39" ht="17.100000000000001" hidden="1" customHeight="1" x14ac:dyDescent="0.45">
      <c r="A5" s="1179" t="s">
        <v>1086</v>
      </c>
      <c r="B5" s="1442">
        <v>150.6</v>
      </c>
      <c r="C5" s="1442">
        <v>150.1</v>
      </c>
      <c r="D5" s="1442">
        <v>169.6</v>
      </c>
      <c r="E5" s="1443">
        <v>164</v>
      </c>
      <c r="F5" s="1443">
        <v>159.69999999999999</v>
      </c>
      <c r="G5" s="1443">
        <v>160.30000000000001</v>
      </c>
      <c r="H5" s="1443">
        <v>158</v>
      </c>
      <c r="I5" s="1443">
        <v>157.30000000000001</v>
      </c>
      <c r="J5" s="1443">
        <v>152.30000000000001</v>
      </c>
      <c r="K5" s="1442">
        <v>153.6</v>
      </c>
      <c r="L5" s="1442">
        <v>153.4</v>
      </c>
      <c r="M5" s="1442">
        <v>151.6</v>
      </c>
      <c r="N5" s="1442">
        <v>152.4</v>
      </c>
      <c r="O5" s="1442">
        <v>155.1</v>
      </c>
      <c r="P5" s="1442">
        <v>155.19999999999999</v>
      </c>
      <c r="Q5" s="1443">
        <v>152</v>
      </c>
      <c r="R5" s="1443">
        <v>155.5</v>
      </c>
      <c r="S5" s="1443">
        <v>150.72</v>
      </c>
      <c r="T5" s="1443">
        <v>152.38472876753761</v>
      </c>
      <c r="U5" s="1443">
        <v>153.09166861208234</v>
      </c>
      <c r="V5" s="1443">
        <v>154.87858319823872</v>
      </c>
      <c r="W5" s="1442">
        <v>155.0761317507951</v>
      </c>
      <c r="X5" s="1442">
        <v>151.89824362999551</v>
      </c>
      <c r="Y5" s="1442">
        <v>151.9380005796379</v>
      </c>
      <c r="Z5" s="1511">
        <v>158.56430966351604</v>
      </c>
      <c r="AA5" s="1511">
        <v>164.0143396873188</v>
      </c>
      <c r="AB5" s="1511">
        <v>166.81757826398925</v>
      </c>
      <c r="AC5" s="1511">
        <v>173.7116532295249</v>
      </c>
      <c r="AD5" s="1511">
        <v>164.78636413114111</v>
      </c>
      <c r="AE5" s="1511">
        <v>170.76481207927819</v>
      </c>
      <c r="AF5" s="1498">
        <f>INDEX('ตารางที่ 10'!$D:$H,12,MATCH(AF$2,'ตารางที่ 10'!$D$8:$H$8,0))</f>
        <v>164.85444762818119</v>
      </c>
      <c r="AG5" s="1498">
        <f>INDEX('ตารางที่ 10'!$D:$H,12,MATCH(AG$2,'ตารางที่ 10'!$D$8:$H$8,0))</f>
        <v>163.96771285602657</v>
      </c>
      <c r="AH5" s="1498">
        <f>INDEX('ตารางที่ 10'!$D:$H,12,MATCH(AH$2,'ตารางที่ 10'!$D$8:$H$8,0))</f>
        <v>166.86759118945267</v>
      </c>
      <c r="AI5" s="1511"/>
      <c r="AJ5" s="1498"/>
      <c r="AK5" s="1498"/>
      <c r="AL5" s="1445">
        <f>MIN(B5:M5)</f>
        <v>150.1</v>
      </c>
      <c r="AM5" s="1445">
        <f>MAX(B5:M5)</f>
        <v>169.6</v>
      </c>
    </row>
    <row r="6" spans="1:39" ht="17.100000000000001" hidden="1" customHeight="1" x14ac:dyDescent="0.45">
      <c r="A6" s="1179"/>
      <c r="B6" s="1443"/>
      <c r="C6" s="1445"/>
      <c r="D6" s="1179"/>
      <c r="E6" s="1180"/>
      <c r="F6" s="1443"/>
      <c r="G6" s="1179"/>
      <c r="H6" s="1179"/>
      <c r="I6" s="1179"/>
      <c r="J6" s="1443"/>
      <c r="K6" s="1443"/>
      <c r="L6" s="1443"/>
      <c r="M6" s="1443"/>
      <c r="N6" s="1443"/>
      <c r="O6" s="1445"/>
      <c r="P6" s="1179"/>
      <c r="Q6" s="1180"/>
      <c r="R6" s="1443"/>
      <c r="S6" s="1179"/>
      <c r="T6" s="1179"/>
      <c r="U6" s="1179"/>
      <c r="V6" s="1443"/>
      <c r="W6" s="1443"/>
      <c r="X6" s="1443"/>
      <c r="Y6" s="1443"/>
      <c r="Z6" s="1512"/>
      <c r="AA6" s="1553"/>
      <c r="AB6" s="1568"/>
      <c r="AC6" s="1569"/>
      <c r="AD6" s="1512"/>
      <c r="AE6" s="1568"/>
      <c r="AF6" s="1179"/>
      <c r="AG6" s="1179"/>
      <c r="AH6" s="1512"/>
      <c r="AI6" s="1512"/>
      <c r="AJ6" s="1443"/>
      <c r="AK6" s="1443"/>
      <c r="AL6" s="1445"/>
      <c r="AM6" s="1445"/>
    </row>
    <row r="7" spans="1:39" ht="17.100000000000001" hidden="1" customHeight="1" x14ac:dyDescent="0.45">
      <c r="A7" s="1179"/>
      <c r="B7" s="1524" t="s">
        <v>885</v>
      </c>
      <c r="C7" s="1177" t="s">
        <v>886</v>
      </c>
      <c r="D7" s="1177" t="s">
        <v>887</v>
      </c>
      <c r="E7" s="1178" t="s">
        <v>888</v>
      </c>
      <c r="F7" s="1177" t="s">
        <v>889</v>
      </c>
      <c r="G7" s="1177" t="s">
        <v>890</v>
      </c>
      <c r="H7" s="1177" t="s">
        <v>891</v>
      </c>
      <c r="I7" s="1178" t="s">
        <v>892</v>
      </c>
      <c r="J7" s="1177" t="s">
        <v>893</v>
      </c>
      <c r="K7" s="1177" t="s">
        <v>894</v>
      </c>
      <c r="L7" s="1177" t="s">
        <v>895</v>
      </c>
      <c r="M7" s="1178" t="s">
        <v>896</v>
      </c>
      <c r="N7" s="1524" t="s">
        <v>885</v>
      </c>
      <c r="O7" s="1177" t="s">
        <v>886</v>
      </c>
      <c r="P7" s="1177" t="s">
        <v>887</v>
      </c>
      <c r="Q7" s="1178" t="s">
        <v>888</v>
      </c>
      <c r="R7" s="1177" t="s">
        <v>889</v>
      </c>
      <c r="S7" s="1177" t="s">
        <v>890</v>
      </c>
      <c r="T7" s="1177" t="s">
        <v>891</v>
      </c>
      <c r="U7" s="1178" t="s">
        <v>892</v>
      </c>
      <c r="V7" s="1177" t="s">
        <v>893</v>
      </c>
      <c r="W7" s="1177" t="s">
        <v>894</v>
      </c>
      <c r="X7" s="1177" t="s">
        <v>895</v>
      </c>
      <c r="Y7" s="1178" t="s">
        <v>896</v>
      </c>
      <c r="Z7" s="1544" t="s">
        <v>885</v>
      </c>
      <c r="AA7" s="1513" t="s">
        <v>886</v>
      </c>
      <c r="AB7" s="1513" t="s">
        <v>887</v>
      </c>
      <c r="AC7" s="1570" t="s">
        <v>888</v>
      </c>
      <c r="AD7" s="1513" t="s">
        <v>889</v>
      </c>
      <c r="AE7" s="1513" t="s">
        <v>890</v>
      </c>
      <c r="AF7" s="1177" t="s">
        <v>891</v>
      </c>
      <c r="AG7" s="1178" t="s">
        <v>892</v>
      </c>
      <c r="AH7" s="1513" t="s">
        <v>893</v>
      </c>
      <c r="AI7" s="1513" t="s">
        <v>894</v>
      </c>
      <c r="AJ7" s="1177" t="s">
        <v>895</v>
      </c>
      <c r="AK7" s="1178" t="s">
        <v>896</v>
      </c>
      <c r="AL7" s="1445"/>
      <c r="AM7" s="1445"/>
    </row>
    <row r="8" spans="1:39" ht="17.100000000000001" hidden="1" customHeight="1" x14ac:dyDescent="0.45">
      <c r="A8" s="1179" t="s">
        <v>1087</v>
      </c>
      <c r="B8" s="1443">
        <v>13005</v>
      </c>
      <c r="C8" s="1443">
        <v>12992</v>
      </c>
      <c r="D8" s="1443">
        <v>13198</v>
      </c>
      <c r="E8" s="1443">
        <v>13603</v>
      </c>
      <c r="F8" s="1443">
        <v>15192</v>
      </c>
      <c r="G8" s="1443">
        <v>14574</v>
      </c>
      <c r="H8" s="1443">
        <v>14257</v>
      </c>
      <c r="I8" s="1443">
        <v>14400</v>
      </c>
      <c r="J8" s="1443">
        <v>15196</v>
      </c>
      <c r="K8" s="1443">
        <v>15250</v>
      </c>
      <c r="L8" s="1443">
        <v>14903</v>
      </c>
      <c r="M8" s="1443">
        <v>15187</v>
      </c>
      <c r="N8" s="1443">
        <v>15936</v>
      </c>
      <c r="O8" s="1443">
        <v>15415</v>
      </c>
      <c r="P8" s="1443">
        <v>15382</v>
      </c>
      <c r="Q8" s="1443">
        <v>15900</v>
      </c>
      <c r="R8" s="1443">
        <v>16330</v>
      </c>
      <c r="S8" s="1443">
        <v>16735.7</v>
      </c>
      <c r="T8" s="1443">
        <v>17703</v>
      </c>
      <c r="U8" s="1443">
        <v>21003</v>
      </c>
      <c r="V8" s="1443">
        <v>21017</v>
      </c>
      <c r="W8" s="1443">
        <v>20365</v>
      </c>
      <c r="X8" s="1443">
        <v>19764</v>
      </c>
      <c r="Y8" s="1443">
        <v>21256</v>
      </c>
      <c r="Z8" s="1512">
        <v>22018</v>
      </c>
      <c r="AA8" s="1512">
        <v>21130</v>
      </c>
      <c r="AB8" s="1512">
        <v>20936</v>
      </c>
      <c r="AC8" s="1512">
        <v>20572</v>
      </c>
      <c r="AD8" s="1512">
        <v>21910</v>
      </c>
      <c r="AE8" s="1512">
        <v>21840</v>
      </c>
      <c r="AF8" s="1499">
        <f>INDEX('ตารางที่ 10'!$D:$H,43,MATCH(AF$2,'ตารางที่ 10'!$D$8:$H$8,0))</f>
        <v>20150</v>
      </c>
      <c r="AG8" s="1499">
        <f>INDEX('ตารางที่ 10'!$D:$H,43,MATCH(AG$2,'ตารางที่ 10'!$D$8:$H$8,0))</f>
        <v>19321</v>
      </c>
      <c r="AH8" s="1499">
        <f>INDEX('ตารางที่ 10'!$D:$H,43,MATCH(AH$2,'ตารางที่ 10'!$D$8:$H$8,0))</f>
        <v>18060</v>
      </c>
      <c r="AI8" s="1512"/>
      <c r="AJ8" s="1499"/>
      <c r="AK8" s="1499"/>
      <c r="AL8" s="1445">
        <f>MIN(B8:X8)</f>
        <v>12992</v>
      </c>
      <c r="AM8" s="1445">
        <f>MAX(B8:X8)</f>
        <v>21017</v>
      </c>
    </row>
    <row r="9" spans="1:39" ht="17.100000000000001" hidden="1" customHeight="1" x14ac:dyDescent="0.45">
      <c r="A9" s="1179" t="s">
        <v>1088</v>
      </c>
      <c r="B9" s="1443">
        <v>519.6</v>
      </c>
      <c r="C9" s="1443">
        <v>499.6</v>
      </c>
      <c r="D9" s="1443">
        <v>514.1</v>
      </c>
      <c r="E9" s="1443">
        <v>529.5</v>
      </c>
      <c r="F9" s="1443">
        <v>542.1</v>
      </c>
      <c r="G9" s="1443">
        <v>486.8</v>
      </c>
      <c r="H9" s="1443">
        <v>478</v>
      </c>
      <c r="I9" s="1443">
        <v>500</v>
      </c>
      <c r="J9" s="1443">
        <v>480.4</v>
      </c>
      <c r="K9" s="1443">
        <v>462.7</v>
      </c>
      <c r="L9" s="1443">
        <v>573.70000000000005</v>
      </c>
      <c r="M9" s="1443">
        <v>550.1</v>
      </c>
      <c r="N9" s="1443">
        <v>540.6</v>
      </c>
      <c r="O9" s="1443">
        <v>527.79999999999995</v>
      </c>
      <c r="P9" s="1443">
        <v>563.70000000000005</v>
      </c>
      <c r="Q9" s="1443">
        <v>557.99</v>
      </c>
      <c r="R9" s="1443">
        <v>532.27</v>
      </c>
      <c r="S9" s="1443">
        <v>550.25</v>
      </c>
      <c r="T9" s="1443">
        <v>574.54</v>
      </c>
      <c r="U9" s="1443">
        <v>588.00712248173647</v>
      </c>
      <c r="V9" s="1443">
        <v>583.11330139354766</v>
      </c>
      <c r="W9" s="1443">
        <v>617.95296603976999</v>
      </c>
      <c r="X9" s="1443">
        <v>653.62</v>
      </c>
      <c r="Y9" s="1443">
        <v>664.29822116878051</v>
      </c>
      <c r="Z9" s="1512">
        <v>621.51303623859246</v>
      </c>
      <c r="AA9" s="1512">
        <v>644.4072965021594</v>
      </c>
      <c r="AB9" s="1512">
        <v>663.15403324541023</v>
      </c>
      <c r="AC9" s="1512">
        <v>629.75432738260747</v>
      </c>
      <c r="AD9" s="1512">
        <v>665.53974924821296</v>
      </c>
      <c r="AE9" s="1512">
        <v>615.57961605123171</v>
      </c>
      <c r="AF9" s="1499">
        <f>INDEX('ตารางที่ 10'!$D:$H,67,MATCH(AF$2,'ตารางที่ 10'!$D$8:$H$8,0))</f>
        <v>673.47622984530699</v>
      </c>
      <c r="AG9" s="1499">
        <f>INDEX('ตารางที่ 10'!$D:$H,67,MATCH(AG$2,'ตารางที่ 10'!$D$8:$H$8,0))</f>
        <v>670.3425535731385</v>
      </c>
      <c r="AH9" s="1499">
        <f>INDEX('ตารางที่ 10'!$D:$H,67,MATCH(AH$2,'ตารางที่ 10'!$D$8:$H$8,0))</f>
        <v>685.93161054328834</v>
      </c>
      <c r="AI9" s="1512"/>
      <c r="AJ9" s="1499"/>
      <c r="AK9" s="1499"/>
      <c r="AL9" s="1445">
        <f>MIN(B9:X9)</f>
        <v>462.7</v>
      </c>
      <c r="AM9" s="1445">
        <f>MAX(B9:X9)</f>
        <v>653.62</v>
      </c>
    </row>
    <row r="10" spans="1:39" ht="17.100000000000001" hidden="1" customHeight="1" x14ac:dyDescent="0.45">
      <c r="A10" s="1179"/>
      <c r="B10" s="1443"/>
      <c r="C10" s="1445"/>
      <c r="D10" s="1179"/>
      <c r="E10" s="1180"/>
      <c r="F10" s="1443"/>
      <c r="G10" s="1179"/>
      <c r="H10" s="1179"/>
      <c r="I10" s="1179"/>
      <c r="J10" s="1443"/>
      <c r="K10" s="1443"/>
      <c r="L10" s="1443"/>
      <c r="M10" s="1443"/>
      <c r="N10" s="1443"/>
      <c r="O10" s="1445"/>
      <c r="P10" s="1179"/>
      <c r="Q10" s="1180"/>
      <c r="R10" s="1443"/>
      <c r="S10" s="1179"/>
      <c r="T10" s="1179"/>
      <c r="U10" s="1179"/>
      <c r="V10" s="1443"/>
      <c r="W10" s="1443"/>
      <c r="X10" s="1443"/>
      <c r="Y10" s="1443"/>
      <c r="Z10" s="1512"/>
      <c r="AA10" s="1553"/>
      <c r="AB10" s="1568"/>
      <c r="AC10" s="1569"/>
      <c r="AD10" s="1512"/>
      <c r="AE10" s="1568"/>
      <c r="AF10" s="1179"/>
      <c r="AG10" s="1179"/>
      <c r="AH10" s="1512"/>
      <c r="AI10" s="1512"/>
      <c r="AJ10" s="1443"/>
      <c r="AK10" s="1443"/>
      <c r="AL10" s="1445"/>
      <c r="AM10" s="1445"/>
    </row>
    <row r="11" spans="1:39" ht="17.100000000000001" hidden="1" customHeight="1" x14ac:dyDescent="0.45">
      <c r="A11" s="1179"/>
      <c r="B11" s="1523" t="s">
        <v>885</v>
      </c>
      <c r="C11" s="1177" t="s">
        <v>886</v>
      </c>
      <c r="D11" s="1177" t="s">
        <v>887</v>
      </c>
      <c r="E11" s="1178" t="s">
        <v>888</v>
      </c>
      <c r="F11" s="1177" t="s">
        <v>889</v>
      </c>
      <c r="G11" s="1177" t="s">
        <v>890</v>
      </c>
      <c r="H11" s="1178" t="s">
        <v>891</v>
      </c>
      <c r="I11" s="1177" t="s">
        <v>892</v>
      </c>
      <c r="J11" s="1177" t="s">
        <v>893</v>
      </c>
      <c r="K11" s="1178" t="s">
        <v>894</v>
      </c>
      <c r="L11" s="1177" t="s">
        <v>895</v>
      </c>
      <c r="M11" s="1177" t="s">
        <v>896</v>
      </c>
      <c r="N11" s="1523" t="s">
        <v>885</v>
      </c>
      <c r="O11" s="1177" t="s">
        <v>886</v>
      </c>
      <c r="P11" s="1177" t="s">
        <v>887</v>
      </c>
      <c r="Q11" s="1178" t="s">
        <v>888</v>
      </c>
      <c r="R11" s="1177" t="s">
        <v>889</v>
      </c>
      <c r="S11" s="1177" t="s">
        <v>890</v>
      </c>
      <c r="T11" s="1178" t="s">
        <v>891</v>
      </c>
      <c r="U11" s="1177" t="s">
        <v>892</v>
      </c>
      <c r="V11" s="1177" t="s">
        <v>893</v>
      </c>
      <c r="W11" s="1178" t="s">
        <v>894</v>
      </c>
      <c r="X11" s="1177" t="s">
        <v>895</v>
      </c>
      <c r="Y11" s="1177" t="s">
        <v>896</v>
      </c>
      <c r="Z11" s="1544" t="s">
        <v>885</v>
      </c>
      <c r="AA11" s="1513" t="s">
        <v>886</v>
      </c>
      <c r="AB11" s="1513" t="s">
        <v>887</v>
      </c>
      <c r="AC11" s="1570" t="s">
        <v>888</v>
      </c>
      <c r="AD11" s="1513" t="s">
        <v>889</v>
      </c>
      <c r="AE11" s="1513" t="s">
        <v>890</v>
      </c>
      <c r="AF11" s="1177" t="s">
        <v>891</v>
      </c>
      <c r="AG11" s="1178" t="s">
        <v>892</v>
      </c>
      <c r="AH11" s="1513" t="s">
        <v>893</v>
      </c>
      <c r="AI11" s="1513" t="s">
        <v>894</v>
      </c>
      <c r="AJ11" s="1177" t="s">
        <v>895</v>
      </c>
      <c r="AK11" s="1178" t="s">
        <v>896</v>
      </c>
      <c r="AL11" s="1445"/>
      <c r="AM11" s="1445"/>
    </row>
    <row r="12" spans="1:39" ht="17.100000000000001" hidden="1" customHeight="1" x14ac:dyDescent="0.45">
      <c r="A12" s="1179" t="s">
        <v>1089</v>
      </c>
      <c r="B12" s="1442">
        <v>10750</v>
      </c>
      <c r="C12" s="1442">
        <v>10990</v>
      </c>
      <c r="D12" s="1442">
        <v>12610</v>
      </c>
      <c r="E12" s="1443">
        <v>12800</v>
      </c>
      <c r="F12" s="1443">
        <v>13120</v>
      </c>
      <c r="G12" s="1443">
        <v>12950</v>
      </c>
      <c r="H12" s="1442">
        <v>12230</v>
      </c>
      <c r="I12" s="1442">
        <v>12174</v>
      </c>
      <c r="J12" s="1442">
        <v>11720</v>
      </c>
      <c r="K12" s="1442">
        <v>12230</v>
      </c>
      <c r="L12" s="1442">
        <v>12370</v>
      </c>
      <c r="M12" s="1442">
        <v>13020</v>
      </c>
      <c r="N12" s="1442">
        <v>13370</v>
      </c>
      <c r="O12" s="1442">
        <v>13530</v>
      </c>
      <c r="P12" s="1442">
        <v>12670</v>
      </c>
      <c r="Q12" s="1443">
        <v>12880</v>
      </c>
      <c r="R12" s="1443">
        <v>12750</v>
      </c>
      <c r="S12" s="1443">
        <v>12600</v>
      </c>
      <c r="T12" s="1442">
        <v>11620</v>
      </c>
      <c r="U12" s="1442">
        <v>11670</v>
      </c>
      <c r="V12" s="1442">
        <v>11170</v>
      </c>
      <c r="W12" s="1442">
        <v>10760</v>
      </c>
      <c r="X12" s="1442">
        <v>9870</v>
      </c>
      <c r="Y12" s="1442">
        <v>10240</v>
      </c>
      <c r="Z12" s="1511">
        <v>10280</v>
      </c>
      <c r="AA12" s="1511">
        <v>10320</v>
      </c>
      <c r="AB12" s="1511">
        <v>10270</v>
      </c>
      <c r="AC12" s="1511">
        <v>10140</v>
      </c>
      <c r="AD12" s="1511">
        <v>10740</v>
      </c>
      <c r="AE12" s="1511">
        <v>12140</v>
      </c>
      <c r="AF12" s="1498">
        <f>INDEX('ตารางที่ 10'!$D:$H,47,MATCH(AF$2,'ตารางที่ 10'!$D$8:$H$8,0))</f>
        <v>12450</v>
      </c>
      <c r="AG12" s="1498">
        <f>INDEX('ตารางที่ 10'!$D:$H,47,MATCH(AG$2,'ตารางที่ 10'!$D$8:$H$8,0))</f>
        <v>12080</v>
      </c>
      <c r="AH12" s="1498">
        <f>INDEX('ตารางที่ 10'!$D:$H,47,MATCH(AH$2,'ตารางที่ 10'!$D$8:$H$8,0))</f>
        <v>10810</v>
      </c>
      <c r="AI12" s="1511"/>
      <c r="AJ12" s="1498"/>
      <c r="AK12" s="1498"/>
      <c r="AL12" s="1445">
        <f>MIN(B12:M12)</f>
        <v>10750</v>
      </c>
      <c r="AM12" s="1445">
        <f>MAX(B12:M12)</f>
        <v>13120</v>
      </c>
    </row>
    <row r="13" spans="1:39" ht="17.100000000000001" hidden="1" customHeight="1" x14ac:dyDescent="0.45">
      <c r="A13" s="1179" t="s">
        <v>1090</v>
      </c>
      <c r="B13" s="1442">
        <v>329</v>
      </c>
      <c r="C13" s="1444">
        <v>343</v>
      </c>
      <c r="D13" s="1442">
        <v>385</v>
      </c>
      <c r="E13" s="1444">
        <v>386</v>
      </c>
      <c r="F13" s="1444">
        <v>388</v>
      </c>
      <c r="G13" s="1444">
        <v>378</v>
      </c>
      <c r="H13" s="1442">
        <v>347</v>
      </c>
      <c r="I13" s="1442">
        <v>338</v>
      </c>
      <c r="J13" s="1442">
        <v>322</v>
      </c>
      <c r="K13" s="1442">
        <v>326</v>
      </c>
      <c r="L13" s="1442">
        <v>343</v>
      </c>
      <c r="M13" s="1442">
        <v>356</v>
      </c>
      <c r="N13" s="1442">
        <v>407</v>
      </c>
      <c r="O13" s="1444">
        <v>403</v>
      </c>
      <c r="P13" s="1442">
        <v>375</v>
      </c>
      <c r="Q13" s="1444">
        <v>381</v>
      </c>
      <c r="R13" s="1444">
        <v>380</v>
      </c>
      <c r="S13" s="1444">
        <v>367</v>
      </c>
      <c r="T13" s="1442">
        <v>347</v>
      </c>
      <c r="U13" s="1442">
        <v>338</v>
      </c>
      <c r="V13" s="1442">
        <v>318</v>
      </c>
      <c r="W13" s="1442">
        <v>301</v>
      </c>
      <c r="X13" s="1442">
        <v>289</v>
      </c>
      <c r="Y13" s="1442">
        <v>299</v>
      </c>
      <c r="Z13" s="1511">
        <v>299</v>
      </c>
      <c r="AA13" s="1511">
        <v>294</v>
      </c>
      <c r="AB13" s="1511">
        <v>291</v>
      </c>
      <c r="AC13" s="1511">
        <v>281</v>
      </c>
      <c r="AD13" s="1511">
        <v>296</v>
      </c>
      <c r="AE13" s="1511">
        <v>336</v>
      </c>
      <c r="AF13" s="1498">
        <f>INDEX('ตารางที่ 10'!$D:$H,71,MATCH(AF$2,'ตารางที่ 10'!$D$8:$H$8,0))</f>
        <v>348</v>
      </c>
      <c r="AG13" s="1498">
        <f>INDEX('ตารางที่ 10'!$D:$H,71,MATCH(AG$2,'ตารางที่ 10'!$D$8:$H$8,0))</f>
        <v>354</v>
      </c>
      <c r="AH13" s="1498">
        <f>INDEX('ตารางที่ 10'!$D:$H,71,MATCH(AH$2,'ตารางที่ 10'!$D$8:$H$8,0))</f>
        <v>336</v>
      </c>
      <c r="AI13" s="1511"/>
      <c r="AJ13" s="1498"/>
      <c r="AK13" s="1498"/>
      <c r="AL13" s="1445">
        <f>MIN(B13:M13)</f>
        <v>322</v>
      </c>
      <c r="AM13" s="1445">
        <f>MAX(B13:M13)</f>
        <v>388</v>
      </c>
    </row>
    <row r="14" spans="1:39" ht="17.100000000000001" hidden="1" customHeight="1" x14ac:dyDescent="0.45">
      <c r="A14" s="1179"/>
      <c r="B14" s="1443"/>
      <c r="C14" s="1445"/>
      <c r="D14" s="1179"/>
      <c r="E14" s="1180"/>
      <c r="F14" s="1443"/>
      <c r="G14" s="1179"/>
      <c r="H14" s="1179"/>
      <c r="I14" s="1179"/>
      <c r="J14" s="1443"/>
      <c r="K14" s="1443"/>
      <c r="L14" s="1443"/>
      <c r="M14" s="1443"/>
      <c r="N14" s="1443"/>
      <c r="O14" s="1445"/>
      <c r="P14" s="1179"/>
      <c r="Q14" s="1180"/>
      <c r="R14" s="1443"/>
      <c r="S14" s="1179"/>
      <c r="T14" s="1179"/>
      <c r="U14" s="1179"/>
      <c r="V14" s="1443"/>
      <c r="W14" s="1443"/>
      <c r="X14" s="1443"/>
      <c r="Y14" s="1443"/>
      <c r="Z14" s="1512"/>
      <c r="AA14" s="1553"/>
      <c r="AB14" s="1568"/>
      <c r="AC14" s="1569"/>
      <c r="AD14" s="1512"/>
      <c r="AE14" s="1568"/>
      <c r="AF14" s="1179"/>
      <c r="AG14" s="1179"/>
      <c r="AH14" s="1512"/>
      <c r="AI14" s="1512"/>
      <c r="AJ14" s="1443"/>
      <c r="AK14" s="1443"/>
      <c r="AL14" s="1445"/>
      <c r="AM14" s="1445"/>
    </row>
    <row r="15" spans="1:39" ht="17.100000000000001" hidden="1" customHeight="1" x14ac:dyDescent="0.45">
      <c r="A15" s="1179"/>
      <c r="B15" s="1523" t="s">
        <v>885</v>
      </c>
      <c r="C15" s="1177" t="s">
        <v>886</v>
      </c>
      <c r="D15" s="1177" t="s">
        <v>887</v>
      </c>
      <c r="E15" s="1178" t="s">
        <v>888</v>
      </c>
      <c r="F15" s="1177" t="s">
        <v>889</v>
      </c>
      <c r="G15" s="1177" t="s">
        <v>890</v>
      </c>
      <c r="H15" s="1177" t="s">
        <v>891</v>
      </c>
      <c r="I15" s="1177" t="s">
        <v>892</v>
      </c>
      <c r="J15" s="1177" t="s">
        <v>893</v>
      </c>
      <c r="K15" s="1177" t="s">
        <v>894</v>
      </c>
      <c r="L15" s="1177" t="s">
        <v>895</v>
      </c>
      <c r="M15" s="1177" t="s">
        <v>896</v>
      </c>
      <c r="N15" s="1523" t="s">
        <v>885</v>
      </c>
      <c r="O15" s="1177" t="s">
        <v>886</v>
      </c>
      <c r="P15" s="1177" t="s">
        <v>887</v>
      </c>
      <c r="Q15" s="1178" t="s">
        <v>888</v>
      </c>
      <c r="R15" s="1177" t="s">
        <v>889</v>
      </c>
      <c r="S15" s="1177" t="s">
        <v>890</v>
      </c>
      <c r="T15" s="1177" t="s">
        <v>891</v>
      </c>
      <c r="U15" s="1177" t="s">
        <v>892</v>
      </c>
      <c r="V15" s="1177" t="s">
        <v>893</v>
      </c>
      <c r="W15" s="1177" t="s">
        <v>894</v>
      </c>
      <c r="X15" s="1177" t="s">
        <v>895</v>
      </c>
      <c r="Y15" s="1177" t="s">
        <v>896</v>
      </c>
      <c r="Z15" s="1544" t="s">
        <v>885</v>
      </c>
      <c r="AA15" s="1513" t="s">
        <v>886</v>
      </c>
      <c r="AB15" s="1513" t="s">
        <v>887</v>
      </c>
      <c r="AC15" s="1570" t="s">
        <v>888</v>
      </c>
      <c r="AD15" s="1513" t="s">
        <v>889</v>
      </c>
      <c r="AE15" s="1513" t="s">
        <v>890</v>
      </c>
      <c r="AF15" s="1177" t="s">
        <v>891</v>
      </c>
      <c r="AG15" s="1178" t="s">
        <v>892</v>
      </c>
      <c r="AH15" s="1513" t="s">
        <v>893</v>
      </c>
      <c r="AI15" s="1513" t="s">
        <v>894</v>
      </c>
      <c r="AJ15" s="1177" t="s">
        <v>895</v>
      </c>
      <c r="AK15" s="1178" t="s">
        <v>896</v>
      </c>
      <c r="AL15" s="1445"/>
      <c r="AM15" s="1445"/>
    </row>
    <row r="16" spans="1:39" ht="17.100000000000001" hidden="1" customHeight="1" x14ac:dyDescent="0.45">
      <c r="A16" s="1179" t="s">
        <v>1091</v>
      </c>
      <c r="B16" s="1442">
        <v>64840</v>
      </c>
      <c r="C16" s="1442">
        <v>69960</v>
      </c>
      <c r="D16" s="1442">
        <v>74070</v>
      </c>
      <c r="E16" s="1443">
        <v>77610</v>
      </c>
      <c r="F16" s="1443">
        <v>74900</v>
      </c>
      <c r="G16" s="1442">
        <v>72990</v>
      </c>
      <c r="H16" s="1442">
        <v>67620</v>
      </c>
      <c r="I16" s="1442">
        <v>61270</v>
      </c>
      <c r="J16" s="1442">
        <v>57750</v>
      </c>
      <c r="K16" s="1442">
        <v>60920</v>
      </c>
      <c r="L16" s="1442">
        <v>56550</v>
      </c>
      <c r="M16" s="1442">
        <v>56500</v>
      </c>
      <c r="N16" s="1442">
        <v>57800</v>
      </c>
      <c r="O16" s="1442">
        <v>58700</v>
      </c>
      <c r="P16" s="1442">
        <v>59400</v>
      </c>
      <c r="Q16" s="1443">
        <v>59590</v>
      </c>
      <c r="R16" s="1443">
        <v>59990</v>
      </c>
      <c r="S16" s="1442">
        <v>59100</v>
      </c>
      <c r="T16" s="1442">
        <v>56160</v>
      </c>
      <c r="U16" s="1442">
        <v>54080</v>
      </c>
      <c r="V16" s="1442">
        <v>56450</v>
      </c>
      <c r="W16" s="1442">
        <v>60750</v>
      </c>
      <c r="X16" s="1442">
        <v>60260</v>
      </c>
      <c r="Y16" s="1442">
        <v>60450</v>
      </c>
      <c r="Z16" s="1511">
        <v>68460</v>
      </c>
      <c r="AA16" s="1511">
        <v>78730</v>
      </c>
      <c r="AB16" s="1511">
        <v>91680</v>
      </c>
      <c r="AC16" s="1511">
        <v>87130</v>
      </c>
      <c r="AD16" s="1511">
        <v>86380</v>
      </c>
      <c r="AE16" s="1511">
        <v>85290</v>
      </c>
      <c r="AF16" s="1498">
        <f>INDEX('ตารางที่ 10'!$D:$H,45,MATCH(AF$2,'ตารางที่ 10'!$D$8:$H$8,0))</f>
        <v>75210</v>
      </c>
      <c r="AG16" s="1498">
        <f>INDEX('ตารางที่ 10'!$D:$H,45,MATCH(AG$2,'ตารางที่ 10'!$D$8:$H$8,0))</f>
        <v>86850</v>
      </c>
      <c r="AH16" s="1498">
        <f>INDEX('ตารางที่ 10'!$D:$H,45,MATCH(AH$2,'ตารางที่ 10'!$D$8:$H$8,0))</f>
        <v>93500</v>
      </c>
      <c r="AI16" s="1511"/>
      <c r="AJ16" s="1498"/>
      <c r="AK16" s="1498"/>
      <c r="AL16" s="1445">
        <f>MIN(B16:M16)</f>
        <v>56500</v>
      </c>
      <c r="AM16" s="1445">
        <f>MAX(B16:M16)</f>
        <v>77610</v>
      </c>
    </row>
    <row r="17" spans="1:39" hidden="1" x14ac:dyDescent="0.45">
      <c r="A17" s="1179" t="s">
        <v>1092</v>
      </c>
      <c r="B17" s="1442">
        <v>1617.7</v>
      </c>
      <c r="C17" s="1442">
        <v>1632.6</v>
      </c>
      <c r="D17" s="1442">
        <v>1623.6</v>
      </c>
      <c r="E17" s="1443">
        <v>1658.4</v>
      </c>
      <c r="F17" s="1443">
        <v>1701.4</v>
      </c>
      <c r="G17" s="1442">
        <v>1635.3</v>
      </c>
      <c r="H17" s="1442">
        <v>1574.4</v>
      </c>
      <c r="I17" s="1442">
        <v>1545.8</v>
      </c>
      <c r="J17" s="1442">
        <v>1379.5</v>
      </c>
      <c r="K17" s="1442">
        <v>1324.4</v>
      </c>
      <c r="L17" s="1442">
        <v>1463.5</v>
      </c>
      <c r="M17" s="1442">
        <v>1336.9</v>
      </c>
      <c r="N17" s="1442">
        <v>1354.6</v>
      </c>
      <c r="O17" s="1442">
        <v>1216.5</v>
      </c>
      <c r="P17" s="1442">
        <v>1358.1</v>
      </c>
      <c r="Q17" s="1443">
        <v>1374.98</v>
      </c>
      <c r="R17" s="1443">
        <v>1324.44</v>
      </c>
      <c r="S17" s="1442">
        <v>1295.6099999999999</v>
      </c>
      <c r="T17" s="1442">
        <v>1343.26</v>
      </c>
      <c r="U17" s="1442">
        <v>1264.7573607845816</v>
      </c>
      <c r="V17" s="1442">
        <v>1228.0563071591837</v>
      </c>
      <c r="W17" s="1442">
        <v>1303.3214481251237</v>
      </c>
      <c r="X17" s="1442">
        <v>1441.08</v>
      </c>
      <c r="Y17" s="1442">
        <v>1458.3525599477405</v>
      </c>
      <c r="Z17" s="1511">
        <v>1426.7728644598683</v>
      </c>
      <c r="AA17" s="1511">
        <v>1470.261242302837</v>
      </c>
      <c r="AB17" s="1511">
        <v>1561.6525562449833</v>
      </c>
      <c r="AC17" s="1511">
        <v>1631.7282497326353</v>
      </c>
      <c r="AD17" s="1511">
        <v>1708.0831693285402</v>
      </c>
      <c r="AE17" s="1511">
        <v>1706.3778395663539</v>
      </c>
      <c r="AF17" s="1498">
        <f>INDEX('ตารางที่ 10'!$D:$H,69,MATCH(AF$2,'ตารางที่ 10'!$D$8:$H$8,0))</f>
        <v>1850.4260648064428</v>
      </c>
      <c r="AG17" s="1498">
        <f>INDEX('ตารางที่ 10'!$D:$H,69,MATCH(AG$2,'ตารางที่ 10'!$D$8:$H$8,0))</f>
        <v>1947.4972696193763</v>
      </c>
      <c r="AH17" s="1498">
        <f>INDEX('ตารางที่ 10'!$D:$H,69,MATCH(AH$2,'ตารางที่ 10'!$D$8:$H$8,0))</f>
        <v>2021.4604495687893</v>
      </c>
      <c r="AI17" s="1511"/>
      <c r="AJ17" s="1498"/>
      <c r="AK17" s="1498"/>
      <c r="AL17" s="1445">
        <f>MIN(B17:AK17)</f>
        <v>1216.5</v>
      </c>
      <c r="AM17" s="1445">
        <f>MAX(B17:M17)</f>
        <v>1701.4</v>
      </c>
    </row>
    <row r="18" spans="1:39" ht="20.399999999999999" x14ac:dyDescent="0.55000000000000004">
      <c r="F18" s="1446" t="s">
        <v>1093</v>
      </c>
      <c r="G18" s="1447"/>
      <c r="H18" s="1447"/>
      <c r="I18" s="1447"/>
      <c r="J18" s="1447"/>
      <c r="K18" s="1447"/>
      <c r="L18" s="1448"/>
      <c r="M18" s="1448"/>
      <c r="N18" s="1448"/>
      <c r="AC18" s="1442"/>
    </row>
    <row r="19" spans="1:39" ht="22.35" customHeight="1" x14ac:dyDescent="0.6">
      <c r="F19" s="1449" t="s">
        <v>1094</v>
      </c>
      <c r="G19" s="1447"/>
      <c r="H19" s="1447"/>
      <c r="I19" s="1447"/>
      <c r="J19" s="1447"/>
      <c r="K19" s="1447"/>
      <c r="L19" s="1448"/>
      <c r="M19" s="1448"/>
      <c r="N19" s="1448"/>
    </row>
    <row r="20" spans="1:39" x14ac:dyDescent="0.45">
      <c r="Q20" s="1444"/>
      <c r="R20" s="1444"/>
      <c r="S20" s="1444"/>
      <c r="Z20" s="1444"/>
      <c r="AA20" s="1444"/>
    </row>
    <row r="21" spans="1:39" x14ac:dyDescent="0.45">
      <c r="Z21" s="1444"/>
      <c r="AC21" s="1444"/>
      <c r="AD21" s="1444"/>
      <c r="AE21" s="1444"/>
    </row>
    <row r="22" spans="1:39" x14ac:dyDescent="0.45">
      <c r="Z22" s="1444"/>
    </row>
    <row r="29" spans="1:39" x14ac:dyDescent="0.45">
      <c r="U29" s="1442" t="s">
        <v>1095</v>
      </c>
    </row>
    <row r="35" spans="4:12" ht="20.25" customHeight="1" x14ac:dyDescent="0.45"/>
    <row r="48" spans="4:12" ht="27.75" customHeight="1" x14ac:dyDescent="0.45">
      <c r="D48" s="1442" t="s">
        <v>1096</v>
      </c>
      <c r="L48" s="1442" t="s">
        <v>1097</v>
      </c>
    </row>
    <row r="50" ht="18" customHeight="1" x14ac:dyDescent="0.45"/>
  </sheetData>
  <pageMargins left="0.98425196850393704" right="0.39370078740157483" top="0.39370078740157483" bottom="0" header="0" footer="0"/>
  <pageSetup paperSize="9" scale="89"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M71"/>
  <sheetViews>
    <sheetView showGridLines="0" zoomScale="70" zoomScaleNormal="70" workbookViewId="0">
      <selection activeCell="L23" activeCellId="1" sqref="L14 L23"/>
    </sheetView>
  </sheetViews>
  <sheetFormatPr defaultColWidth="9.375" defaultRowHeight="18" customHeight="1" x14ac:dyDescent="0.6"/>
  <cols>
    <col min="1" max="2" width="1.5" style="74" customWidth="1"/>
    <col min="3" max="3" width="45.625" style="74" customWidth="1"/>
    <col min="4" max="4" width="11.375" style="140" customWidth="1"/>
    <col min="5" max="9" width="11.375" style="74" customWidth="1"/>
    <col min="10" max="10" width="16.375" style="140" customWidth="1"/>
    <col min="11" max="11" width="12.375" style="140" customWidth="1"/>
    <col min="12" max="12" width="17" style="140" customWidth="1"/>
    <col min="13" max="13" width="49.625" style="74" customWidth="1"/>
    <col min="14" max="14" width="20.625" style="74" customWidth="1"/>
    <col min="15" max="15" width="109.375" style="74" customWidth="1"/>
    <col min="16" max="16" width="1.5" style="74" customWidth="1"/>
    <col min="17" max="16384" width="9.375" style="74"/>
  </cols>
  <sheetData>
    <row r="1" spans="1:13" ht="17.100000000000001" customHeight="1" x14ac:dyDescent="0.6">
      <c r="A1" s="140"/>
      <c r="B1" s="140"/>
      <c r="C1" s="140"/>
      <c r="M1" s="141">
        <v>32</v>
      </c>
    </row>
    <row r="2" spans="1:13" ht="21" customHeight="1" x14ac:dyDescent="0.6">
      <c r="A2" s="1647" t="s">
        <v>1098</v>
      </c>
      <c r="B2" s="1647"/>
      <c r="C2" s="1647"/>
      <c r="D2" s="1647"/>
      <c r="E2" s="1647"/>
      <c r="F2" s="1647"/>
      <c r="G2" s="1647"/>
      <c r="H2" s="1647"/>
      <c r="I2" s="1647"/>
      <c r="J2" s="1647"/>
      <c r="K2" s="1647"/>
      <c r="L2" s="1647"/>
      <c r="M2" s="1647"/>
    </row>
    <row r="3" spans="1:13" ht="21" customHeight="1" x14ac:dyDescent="0.6">
      <c r="A3" s="1648" t="s">
        <v>1099</v>
      </c>
      <c r="B3" s="1648"/>
      <c r="C3" s="1648"/>
      <c r="D3" s="1648"/>
      <c r="E3" s="1648"/>
      <c r="F3" s="1648"/>
      <c r="G3" s="1648"/>
      <c r="H3" s="1648"/>
      <c r="I3" s="1648"/>
      <c r="J3" s="1648"/>
      <c r="K3" s="1648"/>
      <c r="L3" s="1648"/>
      <c r="M3" s="1648"/>
    </row>
    <row r="4" spans="1:13" ht="21" customHeight="1" x14ac:dyDescent="0.6">
      <c r="A4" s="142" t="s">
        <v>462</v>
      </c>
      <c r="B4" s="142"/>
      <c r="C4" s="142"/>
      <c r="D4" s="977"/>
      <c r="E4" s="142"/>
      <c r="F4" s="142"/>
      <c r="G4" s="142"/>
      <c r="H4" s="142"/>
      <c r="I4" s="142"/>
      <c r="J4" s="977"/>
      <c r="K4" s="977"/>
      <c r="L4" s="977"/>
      <c r="M4" s="143" t="s">
        <v>1100</v>
      </c>
    </row>
    <row r="5" spans="1:13" ht="24" customHeight="1" x14ac:dyDescent="0.6">
      <c r="A5" s="736"/>
      <c r="B5" s="737"/>
      <c r="C5" s="736"/>
      <c r="D5" s="1271"/>
      <c r="E5" s="1649" t="s">
        <v>1101</v>
      </c>
      <c r="F5" s="1649"/>
      <c r="G5" s="1649"/>
      <c r="H5" s="1649"/>
      <c r="I5" s="1649"/>
      <c r="J5" s="1271"/>
      <c r="K5" s="1271"/>
      <c r="L5" s="1271" t="s">
        <v>1102</v>
      </c>
      <c r="M5" s="738"/>
    </row>
    <row r="6" spans="1:13" ht="22.35" customHeight="1" x14ac:dyDescent="0.6">
      <c r="A6" s="736"/>
      <c r="B6" s="739"/>
      <c r="C6" s="739"/>
      <c r="D6" s="978"/>
      <c r="E6" s="1644" t="s">
        <v>1103</v>
      </c>
      <c r="F6" s="1644"/>
      <c r="G6" s="1644"/>
      <c r="H6" s="1644"/>
      <c r="I6" s="1644"/>
      <c r="J6" s="1394" t="str">
        <f>I11&amp;RIGHT(MAX($E$9:$I$9),2)</f>
        <v>ก.ย.67</v>
      </c>
      <c r="K6" s="1271" t="str">
        <f>"ม.ค.-"&amp;I11&amp;RIGHT(MAX($E$9:$I$9),2)</f>
        <v>ม.ค.-ก.ย.67</v>
      </c>
      <c r="L6" s="1271" t="s">
        <v>1104</v>
      </c>
      <c r="M6" s="740"/>
    </row>
    <row r="7" spans="1:13" ht="24" customHeight="1" x14ac:dyDescent="0.6">
      <c r="A7" s="736"/>
      <c r="B7" s="739"/>
      <c r="C7" s="739"/>
      <c r="D7" s="1271" t="s">
        <v>173</v>
      </c>
      <c r="E7" s="1644" t="s">
        <v>1105</v>
      </c>
      <c r="F7" s="1644"/>
      <c r="G7" s="1644"/>
      <c r="H7" s="1644"/>
      <c r="I7" s="1644"/>
      <c r="J7" s="1271" t="s">
        <v>1106</v>
      </c>
      <c r="K7" s="1271" t="s">
        <v>1106</v>
      </c>
      <c r="L7" s="1271" t="str">
        <f>"สิ้นสุด "&amp;I11&amp;RIGHT(MAX($E$9:$I$9),2)</f>
        <v>สิ้นสุด ก.ย.67</v>
      </c>
      <c r="M7" s="736"/>
    </row>
    <row r="8" spans="1:13" ht="22.35" customHeight="1" x14ac:dyDescent="0.6">
      <c r="A8" s="736"/>
      <c r="B8" s="739"/>
      <c r="C8" s="739"/>
      <c r="D8" s="1271" t="s">
        <v>175</v>
      </c>
      <c r="E8" s="741"/>
      <c r="F8" s="741"/>
      <c r="G8" s="741"/>
      <c r="H8" s="741"/>
      <c r="I8" s="741"/>
      <c r="J8" s="1395" t="str">
        <f>IF(COUNTA($E$9:$I$9)&gt;1,I11&amp;RIGHT(MIN($E$9:$I$9),2),I11&amp;RIGHT(MAX($E$9:$I$9)-1,2))</f>
        <v>ก.ย.66</v>
      </c>
      <c r="K8" s="1312" t="str">
        <f>"ม.ค.-"&amp;IF(COUNTA($E$9:$I$9)&gt;1,I11&amp;RIGHT(MIN($E$9:$I$9),2),I11&amp;RIGHT(MAX($E$9:$I$9)-1,2))</f>
        <v>ม.ค.-ก.ย.66</v>
      </c>
      <c r="L8" s="1312" t="str">
        <f>"เทียบกับ "&amp;I11&amp;RIGHT(MIN($E$9:$I$9),2)</f>
        <v>เทียบกับ ก.ย.67</v>
      </c>
      <c r="M8" s="736"/>
    </row>
    <row r="9" spans="1:13" ht="21" customHeight="1" x14ac:dyDescent="0.6">
      <c r="A9" s="736"/>
      <c r="B9" s="736"/>
      <c r="C9" s="736"/>
      <c r="D9" s="1271">
        <v>2566</v>
      </c>
      <c r="E9" s="655">
        <v>2567</v>
      </c>
      <c r="F9" s="655"/>
      <c r="G9" s="655"/>
      <c r="H9" s="652"/>
      <c r="I9" s="652"/>
      <c r="J9" s="1396" t="str">
        <f>I12&amp;RIGHT(MAX($E$10:$I$10),2)</f>
        <v>Sep24</v>
      </c>
      <c r="K9" s="532" t="str">
        <f>"Jan-"&amp;I12&amp;RIGHT(MAX($E$10:$I$10),2)</f>
        <v>Jan-Sep24</v>
      </c>
      <c r="L9" s="532" t="s">
        <v>1107</v>
      </c>
      <c r="M9" s="739"/>
    </row>
    <row r="10" spans="1:13" ht="21" customHeight="1" x14ac:dyDescent="0.6">
      <c r="A10" s="736"/>
      <c r="B10" s="736"/>
      <c r="C10" s="736"/>
      <c r="D10" s="1271">
        <v>2023</v>
      </c>
      <c r="E10" s="655">
        <v>2024</v>
      </c>
      <c r="F10" s="655"/>
      <c r="G10" s="655"/>
      <c r="H10" s="652"/>
      <c r="I10" s="652"/>
      <c r="J10" s="532" t="s">
        <v>1108</v>
      </c>
      <c r="K10" s="532" t="s">
        <v>1108</v>
      </c>
      <c r="L10" s="532" t="s">
        <v>1109</v>
      </c>
      <c r="M10" s="740"/>
    </row>
    <row r="11" spans="1:13" ht="21" customHeight="1" x14ac:dyDescent="0.6">
      <c r="A11" s="736"/>
      <c r="B11" s="736"/>
      <c r="C11" s="736"/>
      <c r="D11" s="1271"/>
      <c r="E11" s="525" t="s">
        <v>177</v>
      </c>
      <c r="F11" s="525" t="s">
        <v>178</v>
      </c>
      <c r="G11" s="525" t="s">
        <v>179</v>
      </c>
      <c r="H11" s="525" t="s">
        <v>180</v>
      </c>
      <c r="I11" s="525" t="s">
        <v>181</v>
      </c>
      <c r="J11" s="532" t="s">
        <v>1110</v>
      </c>
      <c r="K11" s="532" t="s">
        <v>1110</v>
      </c>
      <c r="L11" s="532" t="s">
        <v>1111</v>
      </c>
      <c r="M11" s="740"/>
    </row>
    <row r="12" spans="1:13" ht="21" customHeight="1" x14ac:dyDescent="0.6">
      <c r="A12" s="742"/>
      <c r="B12" s="742"/>
      <c r="C12" s="742"/>
      <c r="D12" s="943"/>
      <c r="E12" s="941" t="s">
        <v>183</v>
      </c>
      <c r="F12" s="941" t="s">
        <v>184</v>
      </c>
      <c r="G12" s="941" t="s">
        <v>185</v>
      </c>
      <c r="H12" s="941" t="s">
        <v>186</v>
      </c>
      <c r="I12" s="941" t="s">
        <v>187</v>
      </c>
      <c r="J12" s="1396" t="str">
        <f>I12&amp;IF(COUNT($E$10:$I$10)&gt;1,RIGHT(MIN($E$10:$I$10),2),RIGHT(MIN($E$10:$I$10)-1,2))</f>
        <v>Sep23</v>
      </c>
      <c r="K12" s="532" t="str">
        <f>"Jan-"&amp;I12&amp;IF(COUNT($E$10:$I$10)&gt;1,RIGHT(MIN($E$10:$I$10),2),RIGHT(MIN($E$10:$I$10)-1,2))</f>
        <v>Jan-Sep23</v>
      </c>
      <c r="L12" s="532" t="str">
        <f>TEXT(DATEVALUE(J9),"B1mmmyy")&amp;"/"&amp;TEXT(DATEVALUE(J12),"B1mmmyy")</f>
        <v>Sep24/Sep23</v>
      </c>
      <c r="M12" s="742"/>
    </row>
    <row r="13" spans="1:13" ht="10.35" customHeight="1" x14ac:dyDescent="0.6">
      <c r="A13" s="299"/>
      <c r="B13" s="299"/>
      <c r="C13" s="299"/>
      <c r="D13" s="979"/>
      <c r="E13" s="234"/>
      <c r="F13" s="234"/>
      <c r="G13" s="234"/>
      <c r="H13" s="234"/>
      <c r="I13" s="234"/>
      <c r="J13" s="979"/>
      <c r="K13" s="979"/>
      <c r="L13" s="979"/>
      <c r="M13" s="299"/>
    </row>
    <row r="14" spans="1:13" ht="24" customHeight="1" x14ac:dyDescent="0.6">
      <c r="A14" s="743" t="s">
        <v>1112</v>
      </c>
      <c r="B14" s="743"/>
      <c r="C14" s="743"/>
      <c r="D14" s="934">
        <v>1.23</v>
      </c>
      <c r="E14" s="1527">
        <v>0.63</v>
      </c>
      <c r="F14" s="1527">
        <v>-0.31</v>
      </c>
      <c r="G14" s="1527">
        <v>0.19</v>
      </c>
      <c r="H14" s="1527">
        <v>7.0000000000000007E-2</v>
      </c>
      <c r="I14" s="1527">
        <v>-0.1</v>
      </c>
      <c r="J14" s="934">
        <v>0.61</v>
      </c>
      <c r="K14" s="934">
        <v>0.2</v>
      </c>
      <c r="L14" s="934">
        <v>0.02</v>
      </c>
      <c r="M14" s="745" t="s">
        <v>1113</v>
      </c>
    </row>
    <row r="15" spans="1:13" s="75" customFormat="1" ht="24" customHeight="1" x14ac:dyDescent="0.6">
      <c r="A15" s="303"/>
      <c r="B15" s="303"/>
      <c r="C15" s="303"/>
      <c r="D15" s="915"/>
      <c r="E15" s="1535">
        <v>1.54</v>
      </c>
      <c r="F15" s="1535">
        <v>-0.62</v>
      </c>
      <c r="G15" s="1535">
        <v>-0.83</v>
      </c>
      <c r="H15" s="1535">
        <v>-0.35</v>
      </c>
      <c r="I15" s="1535">
        <v>-0.61</v>
      </c>
      <c r="J15" s="1313"/>
      <c r="K15" s="1313"/>
      <c r="L15" s="1313"/>
      <c r="M15" s="304"/>
    </row>
    <row r="16" spans="1:13" ht="24" customHeight="1" x14ac:dyDescent="0.6">
      <c r="A16" s="746"/>
      <c r="B16" s="747" t="s">
        <v>1114</v>
      </c>
      <c r="C16" s="747"/>
      <c r="D16" s="935">
        <v>2.56</v>
      </c>
      <c r="E16" s="1528">
        <v>1.37</v>
      </c>
      <c r="F16" s="1528">
        <v>-0.67</v>
      </c>
      <c r="G16" s="1528">
        <v>0.18</v>
      </c>
      <c r="H16" s="1528">
        <v>0.79</v>
      </c>
      <c r="I16" s="1528">
        <v>0.25</v>
      </c>
      <c r="J16" s="935">
        <v>2.25</v>
      </c>
      <c r="K16" s="935">
        <v>0.51</v>
      </c>
      <c r="L16" s="935">
        <v>0.3</v>
      </c>
      <c r="M16" s="746" t="s">
        <v>1115</v>
      </c>
    </row>
    <row r="17" spans="1:13" ht="24" customHeight="1" x14ac:dyDescent="0.6">
      <c r="A17" s="299"/>
      <c r="B17" s="299" t="s">
        <v>1116</v>
      </c>
      <c r="C17" s="299"/>
      <c r="D17" s="915">
        <v>0.28999999999999998</v>
      </c>
      <c r="E17" s="1529">
        <v>0.09</v>
      </c>
      <c r="F17" s="1529">
        <v>-7.0000000000000007E-2</v>
      </c>
      <c r="G17" s="1529">
        <v>0.21</v>
      </c>
      <c r="H17" s="1529">
        <v>-0.42</v>
      </c>
      <c r="I17" s="1529">
        <v>-0.36</v>
      </c>
      <c r="J17" s="915">
        <v>-0.55000000000000004</v>
      </c>
      <c r="K17" s="915">
        <v>-0.03</v>
      </c>
      <c r="L17" s="915">
        <v>-0.18</v>
      </c>
      <c r="M17" s="299" t="s">
        <v>1117</v>
      </c>
    </row>
    <row r="18" spans="1:13" ht="24" customHeight="1" x14ac:dyDescent="0.6">
      <c r="A18" s="745" t="s">
        <v>1118</v>
      </c>
      <c r="B18" s="746"/>
      <c r="C18" s="746"/>
      <c r="D18" s="934">
        <v>1.66</v>
      </c>
      <c r="E18" s="1527">
        <v>0.38</v>
      </c>
      <c r="F18" s="1527">
        <v>-0.27</v>
      </c>
      <c r="G18" s="1527">
        <v>0.16</v>
      </c>
      <c r="H18" s="1527">
        <v>0.1</v>
      </c>
      <c r="I18" s="1527">
        <v>0.04</v>
      </c>
      <c r="J18" s="934">
        <v>0.67</v>
      </c>
      <c r="K18" s="934">
        <v>0.48</v>
      </c>
      <c r="L18" s="934">
        <v>0.35</v>
      </c>
      <c r="M18" s="745" t="s">
        <v>1119</v>
      </c>
    </row>
    <row r="19" spans="1:13" s="75" customFormat="1" ht="24" customHeight="1" x14ac:dyDescent="0.6">
      <c r="A19" s="303"/>
      <c r="B19" s="303"/>
      <c r="C19" s="303"/>
      <c r="D19" s="915"/>
      <c r="E19" s="1535">
        <v>1.92</v>
      </c>
      <c r="F19" s="1535">
        <v>-0.71</v>
      </c>
      <c r="G19" s="1535">
        <v>-0.8</v>
      </c>
      <c r="H19" s="1535">
        <v>-0.34</v>
      </c>
      <c r="I19" s="1535">
        <v>-0.67</v>
      </c>
      <c r="J19" s="1313"/>
      <c r="K19" s="1313"/>
      <c r="L19" s="1313"/>
      <c r="M19" s="304"/>
    </row>
    <row r="20" spans="1:13" ht="24" customHeight="1" x14ac:dyDescent="0.6">
      <c r="A20" s="746"/>
      <c r="B20" s="747" t="s">
        <v>1114</v>
      </c>
      <c r="C20" s="747"/>
      <c r="D20" s="980">
        <v>3.52</v>
      </c>
      <c r="E20" s="1528">
        <v>0.9</v>
      </c>
      <c r="F20" s="1528">
        <v>-0.44</v>
      </c>
      <c r="G20" s="1528">
        <v>0.21</v>
      </c>
      <c r="H20" s="1528">
        <v>0.79</v>
      </c>
      <c r="I20" s="1528">
        <v>0.61</v>
      </c>
      <c r="J20" s="935">
        <v>2.76</v>
      </c>
      <c r="K20" s="935">
        <v>1.05</v>
      </c>
      <c r="L20" s="935">
        <v>0.9</v>
      </c>
      <c r="M20" s="746" t="s">
        <v>1115</v>
      </c>
    </row>
    <row r="21" spans="1:13" ht="24" customHeight="1" x14ac:dyDescent="0.6">
      <c r="A21" s="299"/>
      <c r="B21" s="300" t="s">
        <v>1116</v>
      </c>
      <c r="C21" s="300"/>
      <c r="D21" s="915">
        <v>0.51</v>
      </c>
      <c r="E21" s="1529">
        <v>0.05</v>
      </c>
      <c r="F21" s="1529">
        <v>-0.16</v>
      </c>
      <c r="G21" s="1529">
        <v>0.12</v>
      </c>
      <c r="H21" s="1529">
        <v>-0.36</v>
      </c>
      <c r="I21" s="1529">
        <v>-0.34</v>
      </c>
      <c r="J21" s="915">
        <v>-0.67</v>
      </c>
      <c r="K21" s="915">
        <v>0.1</v>
      </c>
      <c r="L21" s="915">
        <v>0</v>
      </c>
      <c r="M21" s="299" t="s">
        <v>1117</v>
      </c>
    </row>
    <row r="22" spans="1:13" ht="24" customHeight="1" x14ac:dyDescent="0.6">
      <c r="A22" s="745" t="s">
        <v>1120</v>
      </c>
      <c r="B22" s="748"/>
      <c r="C22" s="748"/>
      <c r="D22" s="749"/>
      <c r="E22" s="744"/>
      <c r="F22" s="744"/>
      <c r="G22" s="744"/>
      <c r="H22" s="744"/>
      <c r="I22" s="744"/>
      <c r="J22" s="749"/>
      <c r="K22" s="749"/>
      <c r="L22" s="749"/>
      <c r="M22" s="745" t="s">
        <v>1121</v>
      </c>
    </row>
    <row r="23" spans="1:13" s="75" customFormat="1" ht="24" customHeight="1" x14ac:dyDescent="0.6">
      <c r="A23" s="303"/>
      <c r="B23" s="233" t="s">
        <v>1122</v>
      </c>
      <c r="C23" s="306"/>
      <c r="D23" s="305">
        <v>-2.4</v>
      </c>
      <c r="E23" s="1530">
        <v>-0.2</v>
      </c>
      <c r="F23" s="1530">
        <v>0</v>
      </c>
      <c r="G23" s="1530">
        <v>-0.4</v>
      </c>
      <c r="H23" s="1530">
        <v>-0.9</v>
      </c>
      <c r="I23" s="1530">
        <v>-1.2</v>
      </c>
      <c r="J23" s="302">
        <v>-0.8</v>
      </c>
      <c r="K23" s="302">
        <v>2.2999999999999998</v>
      </c>
      <c r="L23" s="302">
        <v>1.3</v>
      </c>
      <c r="M23" s="233" t="s">
        <v>1123</v>
      </c>
    </row>
    <row r="24" spans="1:13" ht="24" customHeight="1" x14ac:dyDescent="0.6">
      <c r="A24" s="746"/>
      <c r="B24" s="746"/>
      <c r="C24" s="746"/>
      <c r="D24" s="981"/>
      <c r="E24" s="1531">
        <v>3.9</v>
      </c>
      <c r="F24" s="1531">
        <v>-4.7</v>
      </c>
      <c r="G24" s="1531">
        <v>-4</v>
      </c>
      <c r="H24" s="1531">
        <v>-1.8</v>
      </c>
      <c r="I24" s="1531" t="s">
        <v>1124</v>
      </c>
      <c r="J24" s="981"/>
      <c r="K24" s="981"/>
      <c r="L24" s="981"/>
      <c r="M24" s="750"/>
    </row>
    <row r="25" spans="1:13" ht="24" customHeight="1" x14ac:dyDescent="0.6">
      <c r="A25" s="299"/>
      <c r="B25" s="299"/>
      <c r="C25" s="233" t="s">
        <v>1125</v>
      </c>
      <c r="D25" s="302">
        <v>0.4</v>
      </c>
      <c r="E25" s="1530">
        <v>1.6</v>
      </c>
      <c r="F25" s="1530">
        <v>0.5</v>
      </c>
      <c r="G25" s="1530">
        <v>-4</v>
      </c>
      <c r="H25" s="1530">
        <v>0.2</v>
      </c>
      <c r="I25" s="1530">
        <v>2.4</v>
      </c>
      <c r="J25" s="302">
        <v>11.6</v>
      </c>
      <c r="K25" s="302">
        <v>8.4</v>
      </c>
      <c r="L25" s="302">
        <v>6.9</v>
      </c>
      <c r="M25" s="301" t="s">
        <v>1126</v>
      </c>
    </row>
    <row r="26" spans="1:13" ht="24" customHeight="1" x14ac:dyDescent="0.6">
      <c r="A26" s="746"/>
      <c r="B26" s="746"/>
      <c r="C26" s="746" t="s">
        <v>1127</v>
      </c>
      <c r="D26" s="982">
        <v>0.6</v>
      </c>
      <c r="E26" s="1532">
        <v>2</v>
      </c>
      <c r="F26" s="1532">
        <v>0.7</v>
      </c>
      <c r="G26" s="1532">
        <v>-4.5</v>
      </c>
      <c r="H26" s="1532">
        <v>0</v>
      </c>
      <c r="I26" s="1532">
        <v>2.2000000000000002</v>
      </c>
      <c r="J26" s="982">
        <v>11.6</v>
      </c>
      <c r="K26" s="982">
        <v>9.4</v>
      </c>
      <c r="L26" s="982">
        <v>7.7</v>
      </c>
      <c r="M26" s="747" t="s">
        <v>1128</v>
      </c>
    </row>
    <row r="27" spans="1:13" ht="24" customHeight="1" x14ac:dyDescent="0.6">
      <c r="A27" s="299"/>
      <c r="B27" s="299"/>
      <c r="C27" s="299" t="s">
        <v>1129</v>
      </c>
      <c r="D27" s="983">
        <v>-1.9</v>
      </c>
      <c r="E27" s="1533">
        <v>-1.7</v>
      </c>
      <c r="F27" s="1533">
        <v>-1.3</v>
      </c>
      <c r="G27" s="1533">
        <v>0.5</v>
      </c>
      <c r="H27" s="1533">
        <v>1.5</v>
      </c>
      <c r="I27" s="1533">
        <v>3.7</v>
      </c>
      <c r="J27" s="983">
        <v>12.4</v>
      </c>
      <c r="K27" s="983">
        <v>1.9</v>
      </c>
      <c r="L27" s="983">
        <v>0.8</v>
      </c>
      <c r="M27" s="299" t="s">
        <v>1130</v>
      </c>
    </row>
    <row r="28" spans="1:13" s="76" customFormat="1" ht="24" customHeight="1" x14ac:dyDescent="0.6">
      <c r="A28" s="745"/>
      <c r="B28" s="745"/>
      <c r="C28" s="745" t="s">
        <v>1131</v>
      </c>
      <c r="D28" s="749">
        <v>-17.600000000000001</v>
      </c>
      <c r="E28" s="1534">
        <v>1.4</v>
      </c>
      <c r="F28" s="1534">
        <v>-0.9</v>
      </c>
      <c r="G28" s="1534">
        <v>1.1000000000000001</v>
      </c>
      <c r="H28" s="1534">
        <v>1.6</v>
      </c>
      <c r="I28" s="1534">
        <v>-0.7</v>
      </c>
      <c r="J28" s="1314">
        <v>-4.2</v>
      </c>
      <c r="K28" s="1314">
        <v>-12.9</v>
      </c>
      <c r="L28" s="1314">
        <v>-18.399999999999999</v>
      </c>
      <c r="M28" s="751" t="s">
        <v>1132</v>
      </c>
    </row>
    <row r="29" spans="1:13" s="76" customFormat="1" ht="24" customHeight="1" x14ac:dyDescent="0.6">
      <c r="A29" s="233"/>
      <c r="B29" s="233"/>
      <c r="C29" s="233" t="s">
        <v>1133</v>
      </c>
      <c r="D29" s="305">
        <v>-1.9</v>
      </c>
      <c r="E29" s="1530">
        <v>-0.4</v>
      </c>
      <c r="F29" s="1530">
        <v>-0.1</v>
      </c>
      <c r="G29" s="1530">
        <v>0.1</v>
      </c>
      <c r="H29" s="1530">
        <v>-1.1000000000000001</v>
      </c>
      <c r="I29" s="1530">
        <v>-1.6</v>
      </c>
      <c r="J29" s="302">
        <v>-2.1</v>
      </c>
      <c r="K29" s="302">
        <v>2.2000000000000002</v>
      </c>
      <c r="L29" s="302">
        <v>1.6</v>
      </c>
      <c r="M29" s="307" t="s">
        <v>1134</v>
      </c>
    </row>
    <row r="30" spans="1:13" ht="10.35" customHeight="1" x14ac:dyDescent="0.6">
      <c r="A30" s="419"/>
      <c r="B30" s="419"/>
      <c r="C30" s="419"/>
      <c r="D30" s="421"/>
      <c r="E30" s="420"/>
      <c r="F30" s="420"/>
      <c r="G30" s="420"/>
      <c r="H30" s="420"/>
      <c r="I30" s="420"/>
      <c r="J30" s="1315"/>
      <c r="K30" s="1315"/>
      <c r="L30" s="1315"/>
      <c r="M30" s="419"/>
    </row>
    <row r="31" spans="1:13" ht="10.35" customHeight="1" x14ac:dyDescent="0.6">
      <c r="A31" s="78"/>
      <c r="B31" s="78"/>
      <c r="C31" s="78"/>
      <c r="D31" s="984"/>
      <c r="E31" s="78"/>
      <c r="F31" s="78"/>
      <c r="G31" s="78"/>
      <c r="H31" s="78"/>
      <c r="I31" s="78"/>
      <c r="J31" s="984"/>
      <c r="K31" s="984"/>
      <c r="L31" s="984"/>
      <c r="M31" s="78"/>
    </row>
    <row r="32" spans="1:13" ht="10.35" customHeight="1" x14ac:dyDescent="0.6">
      <c r="A32" s="78"/>
      <c r="B32" s="78"/>
      <c r="C32" s="78"/>
      <c r="D32" s="984"/>
      <c r="E32" s="78"/>
      <c r="F32" s="78"/>
      <c r="G32" s="78"/>
      <c r="H32" s="78"/>
      <c r="I32" s="78"/>
      <c r="J32" s="984"/>
      <c r="K32" s="984"/>
      <c r="L32" s="984"/>
      <c r="M32" s="78"/>
    </row>
    <row r="33" spans="1:13" ht="24" customHeight="1" x14ac:dyDescent="0.6">
      <c r="A33" s="78"/>
      <c r="B33" s="78"/>
      <c r="C33" s="78"/>
      <c r="D33" s="984"/>
      <c r="E33" s="78"/>
      <c r="F33" s="78"/>
      <c r="G33" s="78"/>
      <c r="H33" s="78"/>
      <c r="I33" s="78"/>
      <c r="J33" s="984"/>
      <c r="K33" s="984"/>
      <c r="L33" s="984"/>
      <c r="M33" s="78"/>
    </row>
    <row r="34" spans="1:13" ht="18" customHeight="1" x14ac:dyDescent="0.6">
      <c r="A34" s="144"/>
      <c r="B34" s="144"/>
      <c r="C34" s="144"/>
      <c r="D34" s="144"/>
      <c r="E34" s="77"/>
      <c r="F34" s="77"/>
      <c r="G34" s="77"/>
      <c r="H34" s="77"/>
      <c r="I34" s="77"/>
      <c r="J34" s="144"/>
      <c r="K34" s="144"/>
      <c r="L34" s="144"/>
      <c r="M34" s="77">
        <v>33</v>
      </c>
    </row>
    <row r="35" spans="1:13" s="77" customFormat="1" ht="21" customHeight="1" x14ac:dyDescent="0.6">
      <c r="A35" s="1650" t="s">
        <v>1135</v>
      </c>
      <c r="B35" s="1650"/>
      <c r="C35" s="1650"/>
      <c r="D35" s="1650"/>
      <c r="E35" s="1650"/>
      <c r="F35" s="1650"/>
      <c r="G35" s="1650"/>
      <c r="H35" s="1650"/>
      <c r="I35" s="1650"/>
      <c r="J35" s="1650"/>
      <c r="K35" s="1650"/>
      <c r="L35" s="1650"/>
      <c r="M35" s="1650"/>
    </row>
    <row r="36" spans="1:13" s="77" customFormat="1" ht="21" customHeight="1" x14ac:dyDescent="0.6">
      <c r="A36" s="1646" t="s">
        <v>1136</v>
      </c>
      <c r="B36" s="1646"/>
      <c r="C36" s="1646"/>
      <c r="D36" s="1646"/>
      <c r="E36" s="1646"/>
      <c r="F36" s="1646"/>
      <c r="G36" s="1646"/>
      <c r="H36" s="1646"/>
      <c r="I36" s="1646"/>
      <c r="J36" s="1646"/>
      <c r="K36" s="1646"/>
      <c r="L36" s="1646"/>
      <c r="M36" s="1646"/>
    </row>
    <row r="37" spans="1:13" s="77" customFormat="1" ht="21" customHeight="1" x14ac:dyDescent="0.6">
      <c r="A37" s="145" t="s">
        <v>462</v>
      </c>
      <c r="B37" s="145"/>
      <c r="C37" s="145"/>
      <c r="D37" s="985"/>
      <c r="E37" s="145"/>
      <c r="F37" s="145"/>
      <c r="G37" s="145"/>
      <c r="H37" s="145"/>
      <c r="I37" s="145"/>
      <c r="J37" s="985"/>
      <c r="K37" s="985"/>
      <c r="L37" s="985"/>
      <c r="M37" s="146" t="s">
        <v>1100</v>
      </c>
    </row>
    <row r="38" spans="1:13" ht="24" customHeight="1" x14ac:dyDescent="0.6">
      <c r="A38" s="736"/>
      <c r="B38" s="737"/>
      <c r="C38" s="736"/>
      <c r="D38" s="1271"/>
      <c r="E38" s="1649" t="s">
        <v>1101</v>
      </c>
      <c r="F38" s="1649"/>
      <c r="G38" s="1649"/>
      <c r="H38" s="1649"/>
      <c r="I38" s="1649"/>
      <c r="J38" s="1271"/>
      <c r="K38" s="1271"/>
      <c r="L38" s="1394" t="str">
        <f t="shared" ref="K38:L39" si="0">L5</f>
        <v>เฉลี่ยเคลื่อนที่ถอยหลัง</v>
      </c>
      <c r="M38" s="738"/>
    </row>
    <row r="39" spans="1:13" ht="22.35" customHeight="1" x14ac:dyDescent="0.6">
      <c r="A39" s="736"/>
      <c r="B39" s="739"/>
      <c r="C39" s="739"/>
      <c r="D39" s="978"/>
      <c r="E39" s="1644" t="s">
        <v>1103</v>
      </c>
      <c r="F39" s="1644"/>
      <c r="G39" s="1644"/>
      <c r="H39" s="1644"/>
      <c r="I39" s="1644"/>
      <c r="J39" s="1394" t="str">
        <f>J6</f>
        <v>ก.ย.67</v>
      </c>
      <c r="K39" s="1394" t="str">
        <f t="shared" si="0"/>
        <v>ม.ค.-ก.ย.67</v>
      </c>
      <c r="L39" s="1394" t="str">
        <f t="shared" si="0"/>
        <v>12 เดือน</v>
      </c>
      <c r="M39" s="740"/>
    </row>
    <row r="40" spans="1:13" ht="24" customHeight="1" x14ac:dyDescent="0.6">
      <c r="A40" s="736"/>
      <c r="B40" s="739"/>
      <c r="C40" s="739"/>
      <c r="D40" s="1271" t="s">
        <v>173</v>
      </c>
      <c r="E40" s="1644" t="s">
        <v>1105</v>
      </c>
      <c r="F40" s="1644"/>
      <c r="G40" s="1644"/>
      <c r="H40" s="1644"/>
      <c r="I40" s="1644"/>
      <c r="J40" s="1394" t="str">
        <f t="shared" ref="J40:J45" si="1">J7</f>
        <v>เทียบกับ</v>
      </c>
      <c r="K40" s="1394" t="str">
        <f t="shared" ref="K40:L40" si="2">K7</f>
        <v>เทียบกับ</v>
      </c>
      <c r="L40" s="1394" t="str">
        <f t="shared" si="2"/>
        <v>สิ้นสุด ก.ย.67</v>
      </c>
      <c r="M40" s="736"/>
    </row>
    <row r="41" spans="1:13" ht="22.35" customHeight="1" x14ac:dyDescent="0.6">
      <c r="A41" s="736"/>
      <c r="B41" s="739"/>
      <c r="C41" s="739"/>
      <c r="D41" s="1271" t="s">
        <v>175</v>
      </c>
      <c r="E41" s="741"/>
      <c r="F41" s="741"/>
      <c r="G41" s="741"/>
      <c r="H41" s="741"/>
      <c r="I41" s="741"/>
      <c r="J41" s="1394" t="str">
        <f t="shared" si="1"/>
        <v>ก.ย.66</v>
      </c>
      <c r="K41" s="1394" t="str">
        <f t="shared" ref="K41:L41" si="3">K8</f>
        <v>ม.ค.-ก.ย.66</v>
      </c>
      <c r="L41" s="1394" t="str">
        <f t="shared" si="3"/>
        <v>เทียบกับ ก.ย.67</v>
      </c>
      <c r="M41" s="736"/>
    </row>
    <row r="42" spans="1:13" ht="21" customHeight="1" x14ac:dyDescent="0.6">
      <c r="A42" s="736"/>
      <c r="B42" s="736"/>
      <c r="C42" s="736"/>
      <c r="D42" s="1271">
        <v>2566</v>
      </c>
      <c r="E42" s="525">
        <f>IF(E9="","",E9)</f>
        <v>2567</v>
      </c>
      <c r="F42" s="525" t="str">
        <f t="shared" ref="F42:I42" si="4">IF(F9="","",F9)</f>
        <v/>
      </c>
      <c r="G42" s="525" t="str">
        <f t="shared" si="4"/>
        <v/>
      </c>
      <c r="H42" s="525" t="str">
        <f t="shared" si="4"/>
        <v/>
      </c>
      <c r="I42" s="525" t="str">
        <f t="shared" si="4"/>
        <v/>
      </c>
      <c r="J42" s="1394" t="str">
        <f t="shared" si="1"/>
        <v>Sep24</v>
      </c>
      <c r="K42" s="1394" t="str">
        <f t="shared" ref="K42:L42" si="5">K9</f>
        <v>Jan-Sep24</v>
      </c>
      <c r="L42" s="1394" t="str">
        <f t="shared" si="5"/>
        <v>12- Month</v>
      </c>
      <c r="M42" s="739"/>
    </row>
    <row r="43" spans="1:13" ht="21" customHeight="1" x14ac:dyDescent="0.6">
      <c r="A43" s="736"/>
      <c r="B43" s="736"/>
      <c r="C43" s="736"/>
      <c r="D43" s="1271">
        <v>2023</v>
      </c>
      <c r="E43" s="942">
        <f t="shared" ref="E43:I43" si="6">IF(E10="","",E10)</f>
        <v>2024</v>
      </c>
      <c r="F43" s="942" t="str">
        <f t="shared" si="6"/>
        <v/>
      </c>
      <c r="G43" s="942" t="str">
        <f t="shared" si="6"/>
        <v/>
      </c>
      <c r="H43" s="942" t="str">
        <f t="shared" si="6"/>
        <v/>
      </c>
      <c r="I43" s="942" t="str">
        <f t="shared" si="6"/>
        <v/>
      </c>
      <c r="J43" s="1394" t="str">
        <f t="shared" si="1"/>
        <v>Compared</v>
      </c>
      <c r="K43" s="1394" t="str">
        <f t="shared" ref="K43:L43" si="7">K10</f>
        <v>Compared</v>
      </c>
      <c r="L43" s="1394" t="str">
        <f t="shared" si="7"/>
        <v>moving average</v>
      </c>
      <c r="M43" s="740"/>
    </row>
    <row r="44" spans="1:13" ht="21" customHeight="1" x14ac:dyDescent="0.6">
      <c r="A44" s="736"/>
      <c r="B44" s="736"/>
      <c r="C44" s="736"/>
      <c r="D44" s="1271"/>
      <c r="E44" s="525" t="s">
        <v>177</v>
      </c>
      <c r="F44" s="525" t="s">
        <v>178</v>
      </c>
      <c r="G44" s="525" t="s">
        <v>179</v>
      </c>
      <c r="H44" s="525" t="s">
        <v>180</v>
      </c>
      <c r="I44" s="525" t="s">
        <v>181</v>
      </c>
      <c r="J44" s="1394" t="str">
        <f t="shared" si="1"/>
        <v>with</v>
      </c>
      <c r="K44" s="1394" t="str">
        <f t="shared" ref="K44:L44" si="8">K11</f>
        <v>with</v>
      </c>
      <c r="L44" s="1394" t="str">
        <f t="shared" si="8"/>
        <v>ended</v>
      </c>
      <c r="M44" s="740"/>
    </row>
    <row r="45" spans="1:13" ht="21" customHeight="1" x14ac:dyDescent="0.6">
      <c r="A45" s="742"/>
      <c r="B45" s="742"/>
      <c r="C45" s="742"/>
      <c r="D45" s="943"/>
      <c r="E45" s="941" t="s">
        <v>183</v>
      </c>
      <c r="F45" s="941" t="s">
        <v>184</v>
      </c>
      <c r="G45" s="941" t="s">
        <v>185</v>
      </c>
      <c r="H45" s="941" t="s">
        <v>186</v>
      </c>
      <c r="I45" s="941" t="s">
        <v>187</v>
      </c>
      <c r="J45" s="1394" t="str">
        <f t="shared" si="1"/>
        <v>Sep23</v>
      </c>
      <c r="K45" s="1394" t="str">
        <f t="shared" ref="K45:L45" si="9">K12</f>
        <v>Jan-Sep23</v>
      </c>
      <c r="L45" s="1394" t="str">
        <f t="shared" si="9"/>
        <v>Sep24/Sep23</v>
      </c>
      <c r="M45" s="742"/>
    </row>
    <row r="46" spans="1:13" s="77" customFormat="1" ht="9" customHeight="1" x14ac:dyDescent="0.6">
      <c r="A46" s="308"/>
      <c r="B46" s="308"/>
      <c r="C46" s="308"/>
      <c r="D46" s="986"/>
      <c r="E46" s="308"/>
      <c r="F46" s="308"/>
      <c r="G46" s="308"/>
      <c r="H46" s="308"/>
      <c r="I46" s="308"/>
      <c r="J46" s="986"/>
      <c r="K46" s="986"/>
      <c r="L46" s="986"/>
      <c r="M46" s="308"/>
    </row>
    <row r="47" spans="1:13" s="77" customFormat="1" ht="23.1" customHeight="1" x14ac:dyDescent="0.6">
      <c r="A47" s="752"/>
      <c r="B47" s="753" t="s">
        <v>1137</v>
      </c>
      <c r="C47" s="752"/>
      <c r="D47" s="987"/>
      <c r="E47" s="752"/>
      <c r="F47" s="752"/>
      <c r="G47" s="752"/>
      <c r="H47" s="752"/>
      <c r="I47" s="752"/>
      <c r="J47" s="987"/>
      <c r="K47" s="987"/>
      <c r="L47" s="987"/>
      <c r="M47" s="753" t="s">
        <v>1138</v>
      </c>
    </row>
    <row r="48" spans="1:13" s="77" customFormat="1" ht="23.1" customHeight="1" x14ac:dyDescent="0.6">
      <c r="A48" s="308"/>
      <c r="B48" s="308"/>
      <c r="C48" s="308" t="s">
        <v>1139</v>
      </c>
      <c r="D48" s="309">
        <v>0.6</v>
      </c>
      <c r="E48" s="1480">
        <v>0.5</v>
      </c>
      <c r="F48" s="1480">
        <v>-0.2</v>
      </c>
      <c r="G48" s="1480">
        <v>-0.1</v>
      </c>
      <c r="H48" s="1480">
        <v>-0.5</v>
      </c>
      <c r="I48" s="1480">
        <v>-1</v>
      </c>
      <c r="J48" s="1316">
        <v>1.1000000000000001</v>
      </c>
      <c r="K48" s="1316">
        <v>2.8</v>
      </c>
      <c r="L48" s="1316">
        <v>2.2999999999999998</v>
      </c>
      <c r="M48" s="308" t="s">
        <v>1140</v>
      </c>
    </row>
    <row r="49" spans="1:13" s="77" customFormat="1" ht="23.1" customHeight="1" x14ac:dyDescent="0.6">
      <c r="A49" s="752"/>
      <c r="B49" s="752"/>
      <c r="C49" s="752" t="s">
        <v>1141</v>
      </c>
      <c r="D49" s="754">
        <v>-6.1</v>
      </c>
      <c r="E49" s="1481">
        <v>-1.2</v>
      </c>
      <c r="F49" s="1481">
        <v>-0.1</v>
      </c>
      <c r="G49" s="1481">
        <v>-0.3</v>
      </c>
      <c r="H49" s="1481">
        <v>-1.9</v>
      </c>
      <c r="I49" s="1481">
        <v>-2.2999999999999998</v>
      </c>
      <c r="J49" s="1317">
        <v>-5.7</v>
      </c>
      <c r="K49" s="1317">
        <v>2.1</v>
      </c>
      <c r="L49" s="1317">
        <v>0.8</v>
      </c>
      <c r="M49" s="752" t="s">
        <v>1142</v>
      </c>
    </row>
    <row r="50" spans="1:13" s="77" customFormat="1" ht="23.1" customHeight="1" x14ac:dyDescent="0.6">
      <c r="A50" s="308"/>
      <c r="B50" s="308"/>
      <c r="C50" s="308" t="s">
        <v>1143</v>
      </c>
      <c r="D50" s="309">
        <v>-7.3</v>
      </c>
      <c r="E50" s="1480">
        <v>-0.4</v>
      </c>
      <c r="F50" s="1480">
        <v>0.6</v>
      </c>
      <c r="G50" s="1480">
        <v>-1.7</v>
      </c>
      <c r="H50" s="1480">
        <v>0</v>
      </c>
      <c r="I50" s="1480">
        <v>1.3</v>
      </c>
      <c r="J50" s="1316">
        <v>3.2</v>
      </c>
      <c r="K50" s="1316">
        <v>0.4</v>
      </c>
      <c r="L50" s="1316">
        <v>-3.1</v>
      </c>
      <c r="M50" s="308" t="s">
        <v>1144</v>
      </c>
    </row>
    <row r="51" spans="1:13" s="78" customFormat="1" ht="23.1" customHeight="1" x14ac:dyDescent="0.6">
      <c r="A51" s="755" t="s">
        <v>1145</v>
      </c>
      <c r="B51" s="756"/>
      <c r="C51" s="756"/>
      <c r="D51" s="936">
        <v>1.27</v>
      </c>
      <c r="E51" s="1482">
        <v>0.08</v>
      </c>
      <c r="F51" s="1482">
        <v>-0.01</v>
      </c>
      <c r="G51" s="1482">
        <v>0.19</v>
      </c>
      <c r="H51" s="1482">
        <v>0.12</v>
      </c>
      <c r="I51" s="1482">
        <v>0.11</v>
      </c>
      <c r="J51" s="1318">
        <v>0.77</v>
      </c>
      <c r="K51" s="1318">
        <v>0.48</v>
      </c>
      <c r="L51" s="1318">
        <v>0.51</v>
      </c>
      <c r="M51" s="755" t="s">
        <v>1146</v>
      </c>
    </row>
    <row r="52" spans="1:13" s="78" customFormat="1" ht="23.1" customHeight="1" x14ac:dyDescent="0.6">
      <c r="A52" s="310"/>
      <c r="B52" s="310"/>
      <c r="C52" s="310"/>
      <c r="D52" s="311"/>
      <c r="E52" s="937">
        <v>0.39</v>
      </c>
      <c r="F52" s="937">
        <v>0.36</v>
      </c>
      <c r="G52" s="937">
        <v>0.52</v>
      </c>
      <c r="H52" s="937">
        <v>0.62</v>
      </c>
      <c r="I52" s="937">
        <v>0.77</v>
      </c>
      <c r="J52" s="1319"/>
      <c r="K52" s="1319"/>
      <c r="L52" s="1319"/>
      <c r="M52" s="310"/>
    </row>
    <row r="53" spans="1:13" s="78" customFormat="1" ht="10.35" customHeight="1" x14ac:dyDescent="0.6">
      <c r="A53" s="312"/>
      <c r="B53" s="312"/>
      <c r="C53" s="312"/>
      <c r="D53" s="313"/>
      <c r="E53" s="312"/>
      <c r="F53" s="312"/>
      <c r="G53" s="312"/>
      <c r="H53" s="312"/>
      <c r="I53" s="312"/>
      <c r="J53" s="313"/>
      <c r="K53" s="313"/>
      <c r="L53" s="313"/>
      <c r="M53" s="312"/>
    </row>
    <row r="54" spans="1:13" s="78" customFormat="1" ht="10.35" customHeight="1" x14ac:dyDescent="0.6">
      <c r="A54" s="310"/>
      <c r="B54" s="310"/>
      <c r="C54" s="310"/>
      <c r="D54" s="311"/>
      <c r="E54" s="310"/>
      <c r="F54" s="310"/>
      <c r="G54" s="310"/>
      <c r="H54" s="310"/>
      <c r="I54" s="310"/>
      <c r="J54" s="311"/>
      <c r="K54" s="311"/>
      <c r="L54" s="311"/>
      <c r="M54" s="310"/>
    </row>
    <row r="55" spans="1:13" s="78" customFormat="1" ht="33.75" customHeight="1" x14ac:dyDescent="0.6">
      <c r="A55" s="1651" t="s">
        <v>1147</v>
      </c>
      <c r="B55" s="1651"/>
      <c r="C55" s="1651"/>
      <c r="D55" s="1651"/>
      <c r="E55" s="1651"/>
      <c r="F55" s="1651"/>
      <c r="G55" s="1651"/>
      <c r="H55" s="1651"/>
      <c r="I55" s="1651"/>
      <c r="J55" s="1651"/>
      <c r="K55" s="1651"/>
      <c r="L55" s="1651"/>
      <c r="M55" s="216" t="s">
        <v>245</v>
      </c>
    </row>
    <row r="56" spans="1:13" s="78" customFormat="1" ht="15" customHeight="1" x14ac:dyDescent="0.6">
      <c r="A56" s="1645" t="s">
        <v>1148</v>
      </c>
      <c r="B56" s="1645"/>
      <c r="C56" s="1645"/>
      <c r="D56" s="1645"/>
      <c r="E56" s="1645"/>
      <c r="F56" s="1645"/>
      <c r="G56" s="1645"/>
      <c r="H56" s="1645"/>
      <c r="I56" s="1645"/>
      <c r="J56" s="1645"/>
      <c r="K56" s="1645"/>
      <c r="L56" s="1645"/>
      <c r="M56" s="216" t="s">
        <v>1149</v>
      </c>
    </row>
    <row r="57" spans="1:13" s="78" customFormat="1" ht="19.350000000000001" customHeight="1" x14ac:dyDescent="0.6">
      <c r="A57" s="1645" t="s">
        <v>1150</v>
      </c>
      <c r="B57" s="1645"/>
      <c r="C57" s="1645"/>
      <c r="D57" s="1645"/>
      <c r="E57" s="1645"/>
      <c r="F57" s="1645"/>
      <c r="G57" s="1645"/>
      <c r="H57" s="1645"/>
      <c r="I57" s="1645"/>
      <c r="J57" s="1645"/>
      <c r="K57" s="1645"/>
      <c r="L57" s="1645"/>
      <c r="M57" s="217" t="s">
        <v>164</v>
      </c>
    </row>
    <row r="58" spans="1:13" s="78" customFormat="1" ht="15" customHeight="1" x14ac:dyDescent="0.6">
      <c r="A58" s="1645" t="s">
        <v>1151</v>
      </c>
      <c r="B58" s="1645"/>
      <c r="C58" s="1645"/>
      <c r="D58" s="1645"/>
      <c r="E58" s="1645"/>
      <c r="F58" s="1645"/>
      <c r="G58" s="1645"/>
      <c r="H58" s="1645"/>
      <c r="I58" s="1645"/>
      <c r="J58" s="1645"/>
      <c r="K58" s="1645"/>
      <c r="L58" s="1645"/>
      <c r="M58" s="310"/>
    </row>
    <row r="59" spans="1:13" s="79" customFormat="1" ht="19.350000000000001" customHeight="1" x14ac:dyDescent="0.6">
      <c r="A59" s="1645" t="s">
        <v>1152</v>
      </c>
      <c r="B59" s="1645"/>
      <c r="C59" s="1645"/>
      <c r="D59" s="1645"/>
      <c r="E59" s="1645"/>
      <c r="F59" s="1645"/>
      <c r="G59" s="1645"/>
      <c r="H59" s="1645"/>
      <c r="I59" s="1645"/>
      <c r="J59" s="1645"/>
      <c r="K59" s="1645"/>
      <c r="L59" s="1645"/>
      <c r="M59" s="314"/>
    </row>
    <row r="60" spans="1:13" s="78" customFormat="1" ht="15" customHeight="1" x14ac:dyDescent="0.6">
      <c r="A60" s="1645" t="s">
        <v>1153</v>
      </c>
      <c r="B60" s="1645"/>
      <c r="C60" s="1645"/>
      <c r="D60" s="1645"/>
      <c r="E60" s="1645"/>
      <c r="F60" s="1645"/>
      <c r="G60" s="1645"/>
      <c r="H60" s="1645"/>
      <c r="I60" s="1645"/>
      <c r="J60" s="1645"/>
      <c r="K60" s="1645"/>
      <c r="L60" s="1645"/>
      <c r="M60" s="310"/>
    </row>
    <row r="61" spans="1:13" s="80" customFormat="1" ht="19.350000000000001" customHeight="1" x14ac:dyDescent="0.5">
      <c r="A61" s="1645" t="s">
        <v>1154</v>
      </c>
      <c r="B61" s="1645"/>
      <c r="C61" s="1645"/>
      <c r="D61" s="1645"/>
      <c r="E61" s="1645"/>
      <c r="F61" s="1645"/>
      <c r="G61" s="1645"/>
      <c r="H61" s="1645"/>
      <c r="I61" s="1645"/>
      <c r="J61" s="1645"/>
      <c r="K61" s="1645"/>
      <c r="L61" s="1645"/>
      <c r="M61" s="315"/>
    </row>
    <row r="62" spans="1:13" s="80" customFormat="1" ht="19.350000000000001" customHeight="1" x14ac:dyDescent="0.5">
      <c r="A62" s="1270" t="s">
        <v>1155</v>
      </c>
      <c r="B62" s="1272"/>
      <c r="C62" s="1272"/>
      <c r="D62" s="1272"/>
      <c r="E62" s="1272"/>
      <c r="F62" s="1272"/>
      <c r="G62" s="1272"/>
      <c r="H62" s="1272"/>
      <c r="I62" s="1272"/>
      <c r="J62" s="1320"/>
      <c r="K62" s="1320"/>
      <c r="L62" s="1320"/>
      <c r="M62" s="315"/>
    </row>
    <row r="63" spans="1:13" s="80" customFormat="1" ht="19.350000000000001" customHeight="1" x14ac:dyDescent="0.5">
      <c r="A63" s="1270" t="s">
        <v>1156</v>
      </c>
      <c r="B63" s="1272"/>
      <c r="C63" s="1272"/>
      <c r="D63" s="1272"/>
      <c r="E63" s="1272"/>
      <c r="F63" s="1272"/>
      <c r="G63" s="1272"/>
      <c r="H63" s="1272"/>
      <c r="I63" s="1272"/>
      <c r="J63" s="1320"/>
      <c r="K63" s="1320"/>
      <c r="L63" s="1320"/>
      <c r="M63" s="316"/>
    </row>
    <row r="64" spans="1:13" s="80" customFormat="1" ht="15" customHeight="1" x14ac:dyDescent="0.5">
      <c r="A64" s="1270" t="s">
        <v>1157</v>
      </c>
      <c r="B64" s="988"/>
      <c r="C64" s="988"/>
      <c r="D64" s="988"/>
      <c r="E64" s="988"/>
      <c r="F64" s="988"/>
      <c r="G64" s="988"/>
      <c r="H64" s="988"/>
      <c r="I64" s="988"/>
      <c r="J64" s="1320"/>
      <c r="K64" s="1320"/>
      <c r="L64" s="1320"/>
      <c r="M64" s="317"/>
    </row>
    <row r="65" spans="1:13" s="80" customFormat="1" ht="19.350000000000001" customHeight="1" x14ac:dyDescent="0.5">
      <c r="A65" s="1270" t="s">
        <v>1158</v>
      </c>
      <c r="B65" s="1270"/>
      <c r="C65" s="1270"/>
      <c r="D65" s="1270"/>
      <c r="E65" s="1270"/>
      <c r="F65" s="1270"/>
      <c r="G65" s="1270"/>
      <c r="H65" s="1270"/>
      <c r="I65" s="1270"/>
      <c r="J65" s="1321"/>
      <c r="K65" s="1321"/>
      <c r="L65" s="1321"/>
      <c r="M65" s="316"/>
    </row>
    <row r="66" spans="1:13" s="80" customFormat="1" ht="15" customHeight="1" x14ac:dyDescent="0.5">
      <c r="A66" s="1270" t="s">
        <v>1159</v>
      </c>
      <c r="B66" s="1270"/>
      <c r="C66" s="1270"/>
      <c r="D66" s="1270"/>
      <c r="E66" s="1270"/>
      <c r="F66" s="1270"/>
      <c r="G66" s="1270"/>
      <c r="H66" s="1270"/>
      <c r="I66" s="1270"/>
      <c r="J66" s="1321"/>
      <c r="K66" s="1321"/>
      <c r="L66" s="1321"/>
      <c r="M66" s="316"/>
    </row>
    <row r="67" spans="1:13" s="80" customFormat="1" ht="19.350000000000001" customHeight="1" x14ac:dyDescent="0.6">
      <c r="A67" s="1270" t="s">
        <v>1160</v>
      </c>
      <c r="B67" s="1270"/>
      <c r="C67" s="1270"/>
      <c r="D67" s="1270"/>
      <c r="E67" s="1270"/>
      <c r="F67" s="1270"/>
      <c r="G67" s="1270"/>
      <c r="H67" s="1270"/>
      <c r="I67" s="1270"/>
      <c r="J67" s="1321"/>
      <c r="K67" s="1321"/>
      <c r="L67" s="1321"/>
      <c r="M67" s="77"/>
    </row>
    <row r="68" spans="1:13" s="80" customFormat="1" ht="15" customHeight="1" x14ac:dyDescent="0.6">
      <c r="A68" s="1270" t="s">
        <v>1161</v>
      </c>
      <c r="B68" s="1270"/>
      <c r="C68" s="1270"/>
      <c r="D68" s="1270"/>
      <c r="E68" s="1270"/>
      <c r="F68" s="1270"/>
      <c r="G68" s="1270"/>
      <c r="H68" s="1270"/>
      <c r="I68" s="1270"/>
      <c r="J68" s="1321"/>
      <c r="K68" s="1321"/>
      <c r="L68" s="1321"/>
      <c r="M68" s="77"/>
    </row>
    <row r="69" spans="1:13" ht="18" customHeight="1" x14ac:dyDescent="0.6">
      <c r="A69" s="77"/>
      <c r="B69" s="77"/>
      <c r="C69" s="77"/>
      <c r="D69" s="144"/>
      <c r="E69" s="77"/>
      <c r="F69" s="77"/>
      <c r="G69" s="77"/>
      <c r="H69" s="77"/>
      <c r="I69" s="77"/>
      <c r="J69" s="144"/>
      <c r="K69" s="144"/>
      <c r="L69" s="144"/>
      <c r="M69" s="77"/>
    </row>
    <row r="70" spans="1:13" ht="18" customHeight="1" x14ac:dyDescent="0.6">
      <c r="A70" s="77"/>
      <c r="B70" s="77"/>
      <c r="C70" s="77"/>
      <c r="D70" s="144"/>
      <c r="E70" s="77"/>
      <c r="F70" s="77"/>
      <c r="G70" s="77"/>
      <c r="H70" s="77"/>
      <c r="I70" s="77"/>
      <c r="J70" s="144"/>
      <c r="K70" s="144"/>
      <c r="L70" s="144"/>
      <c r="M70" s="77"/>
    </row>
    <row r="71" spans="1:13" ht="18" customHeight="1" x14ac:dyDescent="0.6">
      <c r="A71" s="77"/>
      <c r="B71" s="77"/>
      <c r="C71" s="77"/>
      <c r="D71" s="144"/>
      <c r="E71" s="77"/>
      <c r="F71" s="77"/>
      <c r="G71" s="77"/>
      <c r="H71" s="77"/>
      <c r="I71" s="77"/>
      <c r="J71" s="144"/>
      <c r="K71" s="144"/>
      <c r="L71" s="144"/>
      <c r="M71" s="77"/>
    </row>
  </sheetData>
  <mergeCells count="17">
    <mergeCell ref="A59:L59"/>
    <mergeCell ref="E39:I39"/>
    <mergeCell ref="E40:I40"/>
    <mergeCell ref="A61:L61"/>
    <mergeCell ref="A36:M36"/>
    <mergeCell ref="A2:M2"/>
    <mergeCell ref="A3:M3"/>
    <mergeCell ref="E5:I5"/>
    <mergeCell ref="E6:I6"/>
    <mergeCell ref="E7:I7"/>
    <mergeCell ref="A35:M35"/>
    <mergeCell ref="A55:L55"/>
    <mergeCell ref="E38:I38"/>
    <mergeCell ref="A60:L60"/>
    <mergeCell ref="A56:L56"/>
    <mergeCell ref="A57:L57"/>
    <mergeCell ref="A58:L58"/>
  </mergeCells>
  <phoneticPr fontId="0" type="noConversion"/>
  <pageMargins left="0.98425196850393704" right="0.39370078740157483" top="0.39370078740157483" bottom="0" header="0.51181102362204722" footer="0"/>
  <pageSetup paperSize="9" scale="72" orientation="landscape" r:id="rId1"/>
  <headerFooter alignWithMargins="0"/>
  <rowBreaks count="1" manualBreakCount="1">
    <brk id="33"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5735A-00C6-4E03-B79D-BEDC0378BA21}">
  <sheetPr codeName="Sheet22">
    <pageSetUpPr fitToPage="1"/>
  </sheetPr>
  <dimension ref="A1:CH30"/>
  <sheetViews>
    <sheetView showGridLines="0" zoomScale="85" zoomScaleNormal="85" workbookViewId="0">
      <pane xSplit="1" ySplit="4" topLeftCell="B15" activePane="bottomRight" state="frozen"/>
      <selection pane="topRight" activeCell="A3" sqref="A3:N3"/>
      <selection pane="bottomLeft" activeCell="A3" sqref="A3:N3"/>
      <selection pane="bottomRight" activeCell="A14" sqref="A2:XFD14"/>
    </sheetView>
  </sheetViews>
  <sheetFormatPr defaultColWidth="9.375" defaultRowHeight="19.8" x14ac:dyDescent="0.5"/>
  <cols>
    <col min="1" max="1" width="19.375" style="1450" customWidth="1"/>
    <col min="2" max="2" width="9.375" style="1450"/>
    <col min="3" max="7" width="10.625" style="1450" customWidth="1"/>
    <col min="8" max="16" width="9.375" style="1450"/>
    <col min="17" max="52" width="7.625" style="1450" customWidth="1"/>
    <col min="53" max="53" width="7.625" style="1451" customWidth="1"/>
    <col min="54" max="61" width="7.625" style="1450" customWidth="1"/>
    <col min="62" max="16384" width="9.375" style="1450"/>
  </cols>
  <sheetData>
    <row r="1" spans="1:86" ht="18.75" customHeight="1" x14ac:dyDescent="0.5">
      <c r="E1" s="1450" t="s">
        <v>500</v>
      </c>
      <c r="F1" s="1450" t="s">
        <v>500</v>
      </c>
      <c r="G1" s="1450" t="s">
        <v>500</v>
      </c>
      <c r="H1" s="1450" t="s">
        <v>500</v>
      </c>
      <c r="O1" s="1450">
        <v>34</v>
      </c>
      <c r="S1" s="1450" t="s">
        <v>500</v>
      </c>
      <c r="T1" s="1450" t="s">
        <v>500</v>
      </c>
      <c r="AC1" s="1450" t="s">
        <v>500</v>
      </c>
      <c r="AD1" s="1450" t="s">
        <v>500</v>
      </c>
      <c r="AE1" s="1450" t="s">
        <v>500</v>
      </c>
      <c r="AF1" s="1450" t="s">
        <v>500</v>
      </c>
    </row>
    <row r="2" spans="1:86" ht="18.75" hidden="1" customHeight="1" x14ac:dyDescent="0.5">
      <c r="B2" s="1450" t="s">
        <v>1162</v>
      </c>
      <c r="N2" s="1450" t="s">
        <v>1163</v>
      </c>
      <c r="Z2" s="1450" t="s">
        <v>1164</v>
      </c>
    </row>
    <row r="3" spans="1:86" ht="18.75" hidden="1" customHeight="1" x14ac:dyDescent="0.5">
      <c r="B3" s="1464" t="s">
        <v>885</v>
      </c>
      <c r="C3" s="1459" t="s">
        <v>886</v>
      </c>
      <c r="D3" s="1459" t="s">
        <v>887</v>
      </c>
      <c r="E3" s="1459" t="s">
        <v>888</v>
      </c>
      <c r="F3" s="1459" t="s">
        <v>889</v>
      </c>
      <c r="G3" s="1459" t="s">
        <v>890</v>
      </c>
      <c r="H3" s="1459" t="s">
        <v>891</v>
      </c>
      <c r="I3" s="1459" t="s">
        <v>892</v>
      </c>
      <c r="J3" s="1459" t="s">
        <v>893</v>
      </c>
      <c r="K3" s="1459" t="s">
        <v>894</v>
      </c>
      <c r="L3" s="1459" t="s">
        <v>895</v>
      </c>
      <c r="M3" s="1459" t="s">
        <v>896</v>
      </c>
      <c r="N3" s="1464" t="s">
        <v>885</v>
      </c>
      <c r="O3" s="1459" t="s">
        <v>886</v>
      </c>
      <c r="P3" s="1459" t="s">
        <v>887</v>
      </c>
      <c r="Q3" s="1459" t="s">
        <v>888</v>
      </c>
      <c r="R3" s="1459" t="s">
        <v>889</v>
      </c>
      <c r="S3" s="1459" t="s">
        <v>890</v>
      </c>
      <c r="T3" s="1459" t="s">
        <v>891</v>
      </c>
      <c r="U3" s="1459" t="s">
        <v>892</v>
      </c>
      <c r="V3" s="1459" t="s">
        <v>893</v>
      </c>
      <c r="W3" s="1459" t="s">
        <v>894</v>
      </c>
      <c r="X3" s="1459" t="s">
        <v>895</v>
      </c>
      <c r="Y3" s="1459" t="s">
        <v>896</v>
      </c>
      <c r="Z3" s="1464" t="s">
        <v>885</v>
      </c>
      <c r="AA3" s="1459" t="s">
        <v>886</v>
      </c>
      <c r="AB3" s="1459" t="s">
        <v>887</v>
      </c>
      <c r="AC3" s="1459" t="s">
        <v>888</v>
      </c>
      <c r="AD3" s="1459" t="s">
        <v>889</v>
      </c>
      <c r="AE3" s="1459" t="s">
        <v>890</v>
      </c>
      <c r="AF3" s="1459" t="s">
        <v>891</v>
      </c>
      <c r="AG3" s="1459" t="s">
        <v>892</v>
      </c>
      <c r="AH3" s="1459" t="s">
        <v>893</v>
      </c>
      <c r="AI3" s="1459" t="s">
        <v>894</v>
      </c>
      <c r="AJ3" s="1459" t="s">
        <v>895</v>
      </c>
      <c r="AK3" s="1459" t="s">
        <v>896</v>
      </c>
    </row>
    <row r="4" spans="1:86" s="1516" customFormat="1" ht="18.75" hidden="1" customHeight="1" x14ac:dyDescent="0.55000000000000004">
      <c r="C4" s="1515"/>
      <c r="D4" s="1549"/>
      <c r="E4" s="1549"/>
      <c r="F4" s="1515">
        <v>2</v>
      </c>
      <c r="G4" s="1515">
        <v>0</v>
      </c>
      <c r="H4" s="1515">
        <v>2</v>
      </c>
      <c r="I4" s="1515">
        <v>3</v>
      </c>
      <c r="J4" s="1515"/>
      <c r="K4" s="1515"/>
      <c r="L4" s="1515"/>
      <c r="M4" s="1515"/>
      <c r="O4" s="1515"/>
      <c r="P4" s="1549"/>
      <c r="Q4" s="1549"/>
      <c r="R4" s="1515">
        <v>2</v>
      </c>
      <c r="S4" s="1515">
        <v>0</v>
      </c>
      <c r="T4" s="1515">
        <v>2</v>
      </c>
      <c r="U4" s="1515">
        <v>3</v>
      </c>
      <c r="V4" s="1515"/>
      <c r="W4" s="1515"/>
      <c r="X4" s="1515"/>
      <c r="Y4" s="1515"/>
      <c r="AA4" s="1515"/>
      <c r="AB4" s="1549"/>
      <c r="AC4" s="1549"/>
      <c r="AD4" s="1515">
        <v>2</v>
      </c>
      <c r="AE4" s="1515">
        <v>0</v>
      </c>
      <c r="AF4" s="1515">
        <v>2</v>
      </c>
      <c r="AG4" s="1515">
        <v>3</v>
      </c>
      <c r="AH4" s="1515"/>
      <c r="AI4" s="1515"/>
      <c r="AJ4" s="1515"/>
      <c r="AK4" s="1515"/>
      <c r="BA4" s="1517"/>
      <c r="BV4" s="1515"/>
      <c r="BW4" s="1515"/>
      <c r="BX4" s="1515"/>
      <c r="BY4" s="1515"/>
      <c r="BZ4" s="1515"/>
      <c r="CA4" s="1515"/>
      <c r="CB4" s="1515"/>
      <c r="CC4" s="1515"/>
      <c r="CD4" s="1515"/>
      <c r="CE4" s="1515"/>
      <c r="CF4" s="1515"/>
      <c r="CG4" s="1515"/>
      <c r="CH4" s="1515"/>
    </row>
    <row r="5" spans="1:86" ht="18.75" hidden="1" customHeight="1" x14ac:dyDescent="0.5">
      <c r="A5" s="1450" t="s">
        <v>1165</v>
      </c>
      <c r="B5" s="1450">
        <v>0.02</v>
      </c>
      <c r="C5" s="1450">
        <v>0.22</v>
      </c>
      <c r="D5" s="1450">
        <v>0.03</v>
      </c>
      <c r="E5" s="1450">
        <v>0.85</v>
      </c>
      <c r="F5" s="1571">
        <v>0.63</v>
      </c>
      <c r="G5" s="1571">
        <v>-0.31</v>
      </c>
      <c r="H5" s="1500">
        <f>INDEX('ตารางที่ 11'!$E:$I,14,MATCH(H$3,'ตารางที่ 11'!$E$12:$I$12,0))</f>
        <v>0.19</v>
      </c>
      <c r="I5" s="1500">
        <f>INDEX('ตารางที่ 11'!$E:$I,14,MATCH(I$3,'ตารางที่ 11'!$E$12:$I$12,0))</f>
        <v>7.0000000000000007E-2</v>
      </c>
      <c r="J5" s="1500">
        <f>INDEX('ตารางที่ 11'!$E:$I,14,MATCH(J$3,'ตารางที่ 11'!$E$12:$I$12,0))</f>
        <v>-0.1</v>
      </c>
      <c r="K5" s="1500"/>
      <c r="L5" s="1500"/>
      <c r="M5" s="1500"/>
      <c r="N5" s="1455">
        <v>0.14000000000000001</v>
      </c>
      <c r="O5" s="1455">
        <v>0.23</v>
      </c>
      <c r="P5" s="1455">
        <v>-0.01</v>
      </c>
      <c r="Q5" s="1455">
        <v>0.7</v>
      </c>
      <c r="R5" s="1455">
        <v>0.38</v>
      </c>
      <c r="S5" s="1455">
        <v>-0.27</v>
      </c>
      <c r="T5" s="1488">
        <f>INDEX('ตารางที่ 11'!$E:$I,18,MATCH(H$3,'ตารางที่ 11'!$E$12:$I$12,0))</f>
        <v>0.16</v>
      </c>
      <c r="U5" s="1501">
        <f>INDEX('ตารางที่ 11'!$E:$I,18,MATCH(I$3,'ตารางที่ 11'!$E$12:$I$12,0))</f>
        <v>0.1</v>
      </c>
      <c r="V5" s="1501">
        <f>INDEX('ตารางที่ 11'!$E:$I,18,MATCH(J$3,'ตารางที่ 11'!$E$12:$I$12,0))</f>
        <v>0.04</v>
      </c>
      <c r="W5" s="1501"/>
      <c r="X5" s="1501"/>
      <c r="Y5" s="1501"/>
      <c r="Z5" s="1450">
        <v>0.3</v>
      </c>
      <c r="AA5" s="1450">
        <v>1.2</v>
      </c>
      <c r="AB5" s="1450">
        <v>0.7</v>
      </c>
      <c r="AC5" s="1450">
        <v>1.2</v>
      </c>
      <c r="AD5" s="1450">
        <v>-0.2</v>
      </c>
      <c r="AE5" s="1450">
        <v>0</v>
      </c>
      <c r="AF5" s="1485">
        <f>INDEX('ตารางที่ 11'!$E:$I,23,MATCH(H$3,'ตารางที่ 11'!$E$12:$I$12,0))</f>
        <v>-0.4</v>
      </c>
      <c r="AG5" s="1500">
        <f>INDEX('ตารางที่ 11'!$E:$I,23,MATCH(I$3,'ตารางที่ 11'!$E$12:$I$12,0))</f>
        <v>-0.9</v>
      </c>
      <c r="AH5" s="1500">
        <f>INDEX('ตารางที่ 11'!$E:$I,23,MATCH(J$3,'ตารางที่ 11'!$E$12:$I$12,0))</f>
        <v>-1.2</v>
      </c>
      <c r="AI5" s="1500"/>
      <c r="AJ5" s="1500"/>
      <c r="AK5" s="1500"/>
      <c r="BV5" s="1453"/>
      <c r="BW5" s="1453"/>
      <c r="BX5" s="1453"/>
      <c r="BY5" s="1453"/>
      <c r="BZ5" s="1453"/>
      <c r="CA5" s="1453"/>
      <c r="CB5" s="1453"/>
      <c r="CC5" s="1453"/>
      <c r="CD5" s="1453"/>
      <c r="CE5" s="1453"/>
      <c r="CF5" s="1453"/>
      <c r="CG5" s="1453"/>
      <c r="CH5" s="1453"/>
    </row>
    <row r="6" spans="1:86" ht="18.75" hidden="1" customHeight="1" x14ac:dyDescent="0.5">
      <c r="B6" s="1465" t="s">
        <v>885</v>
      </c>
      <c r="C6" s="1457" t="s">
        <v>886</v>
      </c>
      <c r="D6" s="1457" t="s">
        <v>887</v>
      </c>
      <c r="E6" s="1457" t="s">
        <v>888</v>
      </c>
      <c r="F6" s="1457" t="s">
        <v>889</v>
      </c>
      <c r="G6" s="1457" t="s">
        <v>890</v>
      </c>
      <c r="H6" s="1457" t="s">
        <v>891</v>
      </c>
      <c r="I6" s="1457" t="s">
        <v>892</v>
      </c>
      <c r="J6" s="1457" t="s">
        <v>893</v>
      </c>
      <c r="K6" s="1457" t="s">
        <v>894</v>
      </c>
      <c r="L6" s="1457" t="s">
        <v>895</v>
      </c>
      <c r="M6" s="1457" t="s">
        <v>896</v>
      </c>
      <c r="N6" s="1465" t="s">
        <v>885</v>
      </c>
      <c r="O6" s="1457" t="s">
        <v>886</v>
      </c>
      <c r="P6" s="1457" t="s">
        <v>887</v>
      </c>
      <c r="Q6" s="1457" t="s">
        <v>888</v>
      </c>
      <c r="R6" s="1457" t="s">
        <v>889</v>
      </c>
      <c r="S6" s="1457" t="s">
        <v>890</v>
      </c>
      <c r="T6" s="1457" t="s">
        <v>891</v>
      </c>
      <c r="U6" s="1457" t="s">
        <v>892</v>
      </c>
      <c r="V6" s="1457" t="s">
        <v>893</v>
      </c>
      <c r="W6" s="1457" t="s">
        <v>894</v>
      </c>
      <c r="X6" s="1457" t="s">
        <v>895</v>
      </c>
      <c r="Y6" s="1457" t="s">
        <v>896</v>
      </c>
      <c r="Z6" s="1465" t="s">
        <v>885</v>
      </c>
      <c r="AA6" s="1457" t="s">
        <v>886</v>
      </c>
      <c r="AB6" s="1457" t="s">
        <v>887</v>
      </c>
      <c r="AC6" s="1457" t="s">
        <v>888</v>
      </c>
      <c r="AD6" s="1457" t="s">
        <v>889</v>
      </c>
      <c r="AE6" s="1457" t="s">
        <v>890</v>
      </c>
      <c r="AF6" s="1457" t="s">
        <v>891</v>
      </c>
      <c r="AG6" s="1457" t="s">
        <v>892</v>
      </c>
      <c r="AH6" s="1457" t="s">
        <v>893</v>
      </c>
      <c r="AI6" s="1457" t="s">
        <v>894</v>
      </c>
      <c r="AJ6" s="1457" t="s">
        <v>895</v>
      </c>
      <c r="AK6" s="1457" t="s">
        <v>896</v>
      </c>
      <c r="AL6" s="1465" t="s">
        <v>885</v>
      </c>
      <c r="AM6" s="1457" t="s">
        <v>886</v>
      </c>
      <c r="AN6" s="1457" t="s">
        <v>887</v>
      </c>
      <c r="AO6" s="1458" t="s">
        <v>888</v>
      </c>
      <c r="AP6" s="1457" t="s">
        <v>889</v>
      </c>
      <c r="AQ6" s="1457" t="s">
        <v>890</v>
      </c>
      <c r="AR6" s="1457" t="s">
        <v>891</v>
      </c>
      <c r="AS6" s="1457" t="s">
        <v>892</v>
      </c>
      <c r="AT6" s="1457" t="s">
        <v>893</v>
      </c>
      <c r="AU6" s="1457" t="s">
        <v>894</v>
      </c>
      <c r="AV6" s="1457" t="s">
        <v>895</v>
      </c>
      <c r="AW6" s="1457" t="s">
        <v>896</v>
      </c>
      <c r="AX6" s="1465" t="s">
        <v>885</v>
      </c>
      <c r="AY6" s="1457" t="s">
        <v>886</v>
      </c>
      <c r="AZ6" s="1457" t="s">
        <v>887</v>
      </c>
      <c r="BA6" s="1458" t="s">
        <v>888</v>
      </c>
      <c r="BB6" s="1457" t="s">
        <v>889</v>
      </c>
      <c r="BC6" s="1457" t="s">
        <v>890</v>
      </c>
      <c r="BD6" s="1457" t="s">
        <v>891</v>
      </c>
      <c r="BE6" s="1457" t="s">
        <v>892</v>
      </c>
      <c r="BF6" s="1457" t="s">
        <v>893</v>
      </c>
      <c r="BG6" s="1457" t="s">
        <v>894</v>
      </c>
      <c r="BH6" s="1457" t="s">
        <v>895</v>
      </c>
      <c r="BI6" s="1457" t="s">
        <v>896</v>
      </c>
      <c r="BJ6" s="1457"/>
      <c r="BK6" s="1457"/>
      <c r="BL6" s="1457"/>
      <c r="BM6" s="1457"/>
      <c r="BN6" s="1457"/>
      <c r="BO6" s="1457"/>
      <c r="BP6" s="1457"/>
      <c r="BQ6" s="1457"/>
      <c r="BR6" s="1457"/>
      <c r="BS6" s="1457"/>
      <c r="BT6" s="1457"/>
      <c r="BU6" s="1457"/>
      <c r="BV6" s="1453"/>
      <c r="BW6" s="1453"/>
      <c r="BX6" s="1453"/>
      <c r="BY6" s="1453"/>
      <c r="BZ6" s="1453"/>
      <c r="CA6" s="1453"/>
      <c r="CB6" s="1453"/>
      <c r="CC6" s="1453"/>
      <c r="CD6" s="1453"/>
      <c r="CE6" s="1453"/>
      <c r="CF6" s="1453"/>
      <c r="CG6" s="1453"/>
      <c r="CH6" s="1453"/>
    </row>
    <row r="7" spans="1:86" s="1516" customFormat="1" ht="18.75" hidden="1" customHeight="1" x14ac:dyDescent="0.55000000000000004">
      <c r="E7" s="1518"/>
      <c r="F7" s="1515">
        <v>2</v>
      </c>
      <c r="G7" s="1515">
        <v>0</v>
      </c>
      <c r="H7" s="1515">
        <v>2</v>
      </c>
      <c r="I7" s="1515">
        <v>0</v>
      </c>
      <c r="Q7" s="1518"/>
      <c r="R7" s="1515">
        <v>2</v>
      </c>
      <c r="S7" s="1515">
        <v>0</v>
      </c>
      <c r="T7" s="1515">
        <v>2</v>
      </c>
      <c r="U7" s="1515">
        <v>1</v>
      </c>
      <c r="AC7" s="1518"/>
      <c r="AD7" s="1515">
        <v>2</v>
      </c>
      <c r="AE7" s="1515">
        <v>0</v>
      </c>
      <c r="AF7" s="1515">
        <v>2</v>
      </c>
      <c r="AG7" s="1515">
        <v>2</v>
      </c>
      <c r="AO7" s="1518"/>
      <c r="AP7" s="1515">
        <v>2</v>
      </c>
      <c r="AQ7" s="1515">
        <v>0</v>
      </c>
      <c r="AR7" s="1515">
        <v>2</v>
      </c>
      <c r="AS7" s="1515">
        <v>3</v>
      </c>
      <c r="BA7" s="1518"/>
      <c r="BB7" s="1515">
        <v>2</v>
      </c>
      <c r="BC7" s="1515">
        <v>0</v>
      </c>
      <c r="BD7" s="1515">
        <v>2</v>
      </c>
      <c r="BE7" s="1515">
        <v>4</v>
      </c>
      <c r="BJ7" s="1515"/>
      <c r="BK7" s="1515"/>
      <c r="BL7" s="1515"/>
      <c r="BM7" s="1515"/>
      <c r="BN7" s="1515"/>
      <c r="BO7" s="1515"/>
      <c r="BP7" s="1515"/>
      <c r="BQ7" s="1515"/>
      <c r="BR7" s="1515"/>
      <c r="BS7" s="1515"/>
      <c r="BT7" s="1515"/>
      <c r="BU7" s="1515"/>
      <c r="BV7" s="1515"/>
      <c r="BW7" s="1515"/>
      <c r="BX7" s="1515"/>
      <c r="BY7" s="1515"/>
      <c r="BZ7" s="1515"/>
      <c r="CA7" s="1515"/>
      <c r="CB7" s="1515"/>
      <c r="CC7" s="1515"/>
      <c r="CD7" s="1515"/>
      <c r="CE7" s="1515"/>
      <c r="CF7" s="1515"/>
      <c r="CG7" s="1515"/>
      <c r="CH7" s="1515"/>
    </row>
    <row r="8" spans="1:86" ht="18.75" hidden="1" customHeight="1" x14ac:dyDescent="0.5">
      <c r="A8" s="1456" t="s">
        <v>1162</v>
      </c>
      <c r="B8" s="1450">
        <v>0.77</v>
      </c>
      <c r="C8" s="1450">
        <v>0.77</v>
      </c>
      <c r="D8" s="1450">
        <v>0.62</v>
      </c>
      <c r="E8" s="1451">
        <v>0.27</v>
      </c>
      <c r="F8" s="1450">
        <v>-0.12</v>
      </c>
      <c r="G8" s="1450">
        <v>-0.31</v>
      </c>
      <c r="H8" s="1450">
        <v>-0.49</v>
      </c>
      <c r="I8" s="1450">
        <v>-0.56999999999999995</v>
      </c>
      <c r="J8" s="1450">
        <v>-0.65</v>
      </c>
      <c r="K8" s="1450">
        <v>-0.7</v>
      </c>
      <c r="L8" s="1450">
        <v>-0.85</v>
      </c>
      <c r="M8" s="1450">
        <v>-0.85</v>
      </c>
      <c r="N8" s="1450">
        <v>-0.97</v>
      </c>
      <c r="O8" s="1450">
        <v>-1.1200000000000001</v>
      </c>
      <c r="P8" s="1455">
        <v>-1.08</v>
      </c>
      <c r="Q8" s="1455">
        <v>-0.56000000000000005</v>
      </c>
      <c r="R8" s="1450">
        <v>-7.0000000000000007E-2</v>
      </c>
      <c r="S8" s="1450">
        <v>0.16</v>
      </c>
      <c r="T8" s="1450">
        <v>0.28000000000000003</v>
      </c>
      <c r="U8" s="1450">
        <v>0.32</v>
      </c>
      <c r="V8" s="1450">
        <v>0.52</v>
      </c>
      <c r="W8" s="1450">
        <v>0.77</v>
      </c>
      <c r="X8" s="1450">
        <v>1.03</v>
      </c>
      <c r="Y8" s="1450">
        <v>1.23</v>
      </c>
      <c r="Z8" s="1450">
        <v>1.53</v>
      </c>
      <c r="AA8" s="1450">
        <v>2.0699999999999998</v>
      </c>
      <c r="AB8" s="1455">
        <v>2.56</v>
      </c>
      <c r="AC8" s="1455">
        <v>2.67</v>
      </c>
      <c r="AD8" s="1450">
        <v>3.06</v>
      </c>
      <c r="AE8" s="1450">
        <v>3.58</v>
      </c>
      <c r="AF8" s="1450">
        <v>4.1900000000000004</v>
      </c>
      <c r="AG8" s="1450">
        <v>4.84</v>
      </c>
      <c r="AH8" s="1450">
        <v>5.23</v>
      </c>
      <c r="AI8" s="1450">
        <v>5.53</v>
      </c>
      <c r="AJ8" s="1450">
        <v>5.77</v>
      </c>
      <c r="AK8" s="1450">
        <v>6.08</v>
      </c>
      <c r="AL8" s="1450">
        <v>6.22</v>
      </c>
      <c r="AM8" s="1450">
        <v>6.08</v>
      </c>
      <c r="AN8" s="1455">
        <v>5.84</v>
      </c>
      <c r="AO8" s="1455">
        <v>5.66</v>
      </c>
      <c r="AP8" s="1450">
        <v>5.0999999999999996</v>
      </c>
      <c r="AQ8" s="1450">
        <v>4.4800000000000004</v>
      </c>
      <c r="AR8" s="1450">
        <v>3.87</v>
      </c>
      <c r="AS8" s="1450">
        <v>3.3</v>
      </c>
      <c r="AT8" s="1450">
        <v>2.79</v>
      </c>
      <c r="AU8" s="1450">
        <v>2.27</v>
      </c>
      <c r="AV8" s="1450">
        <v>1.77</v>
      </c>
      <c r="AW8" s="1450">
        <v>1.23</v>
      </c>
      <c r="AX8" s="1450">
        <v>0.73</v>
      </c>
      <c r="AY8" s="1451">
        <v>0.35</v>
      </c>
      <c r="AZ8" s="1451">
        <v>0.08</v>
      </c>
      <c r="BA8" s="1451">
        <v>-0.12</v>
      </c>
      <c r="BB8" s="1451">
        <v>-0.04</v>
      </c>
      <c r="BC8" s="1450">
        <v>0</v>
      </c>
      <c r="BD8" s="1450">
        <v>0.03</v>
      </c>
      <c r="BE8" s="1455">
        <v>-0.02</v>
      </c>
      <c r="BF8" s="1450">
        <v>0.02</v>
      </c>
      <c r="BJ8" s="1453"/>
      <c r="BK8" s="1453"/>
      <c r="BL8" s="1453"/>
      <c r="BM8" s="1453"/>
      <c r="BN8" s="1453"/>
      <c r="BO8" s="1453"/>
      <c r="BP8" s="1453"/>
      <c r="BQ8" s="1453"/>
      <c r="BR8" s="1453"/>
      <c r="BS8" s="1453"/>
      <c r="BT8" s="1453"/>
      <c r="BU8" s="1453"/>
      <c r="BV8" s="1453"/>
      <c r="BW8" s="1453"/>
      <c r="BX8" s="1453"/>
      <c r="BY8" s="1453"/>
      <c r="BZ8" s="1453"/>
      <c r="CA8" s="1453"/>
      <c r="CB8" s="1453"/>
      <c r="CC8" s="1453"/>
      <c r="CD8" s="1453"/>
      <c r="CE8" s="1453"/>
      <c r="CF8" s="1453"/>
      <c r="CG8" s="1453"/>
      <c r="CH8" s="1453"/>
    </row>
    <row r="9" spans="1:86" ht="18.75" hidden="1" customHeight="1" x14ac:dyDescent="0.5">
      <c r="A9" s="1454" t="s">
        <v>1164</v>
      </c>
      <c r="B9" s="1450">
        <v>-0.8</v>
      </c>
      <c r="C9" s="1450">
        <v>-0.8</v>
      </c>
      <c r="D9" s="1450">
        <v>-1</v>
      </c>
      <c r="E9" s="1451">
        <v>-1.4</v>
      </c>
      <c r="F9" s="1450">
        <v>-1.8</v>
      </c>
      <c r="G9" s="1450">
        <v>-2</v>
      </c>
      <c r="H9" s="1450">
        <v>-2.1</v>
      </c>
      <c r="I9" s="1450">
        <v>-2</v>
      </c>
      <c r="J9" s="1450">
        <v>-2</v>
      </c>
      <c r="K9" s="1450">
        <v>-1.8</v>
      </c>
      <c r="L9" s="1450">
        <v>-1.8</v>
      </c>
      <c r="M9" s="1450">
        <v>-1.8</v>
      </c>
      <c r="N9" s="1450">
        <v>-1.7</v>
      </c>
      <c r="O9" s="1450">
        <v>-1.7</v>
      </c>
      <c r="P9" s="1450">
        <v>-1.4</v>
      </c>
      <c r="Q9" s="1450">
        <v>-0.6</v>
      </c>
      <c r="R9" s="1450">
        <v>-0.3</v>
      </c>
      <c r="S9" s="1450">
        <v>-1</v>
      </c>
      <c r="T9" s="1450">
        <v>-1.6</v>
      </c>
      <c r="U9" s="1450">
        <v>-2</v>
      </c>
      <c r="V9" s="1450">
        <v>-2.6</v>
      </c>
      <c r="W9" s="1450">
        <v>-3.3</v>
      </c>
      <c r="X9" s="1450">
        <v>-4</v>
      </c>
      <c r="Y9" s="1450">
        <v>-4.7</v>
      </c>
      <c r="Z9" s="1450">
        <v>-5.4</v>
      </c>
      <c r="AA9" s="1450">
        <v>6.2</v>
      </c>
      <c r="AB9" s="1450">
        <v>7</v>
      </c>
      <c r="AC9" s="1450">
        <v>7.7</v>
      </c>
      <c r="AD9" s="1450">
        <v>8.3000000000000007</v>
      </c>
      <c r="AE9" s="1450">
        <v>9.1</v>
      </c>
      <c r="AF9" s="1450">
        <v>9.6</v>
      </c>
      <c r="AG9" s="1450">
        <v>10.1</v>
      </c>
      <c r="AH9" s="1450">
        <v>10.6</v>
      </c>
      <c r="AI9" s="1450">
        <v>10.8</v>
      </c>
      <c r="AJ9" s="1450">
        <v>10.6</v>
      </c>
      <c r="AK9" s="1450">
        <v>10.4</v>
      </c>
      <c r="AL9" s="1450">
        <v>9.9</v>
      </c>
      <c r="AM9" s="1450">
        <v>9.1999999999999993</v>
      </c>
      <c r="AN9" s="1450">
        <v>7.9</v>
      </c>
      <c r="AO9" s="1450">
        <v>6.5</v>
      </c>
      <c r="AP9" s="1450">
        <v>5</v>
      </c>
      <c r="AQ9" s="1450">
        <v>3.2</v>
      </c>
      <c r="AR9" s="1450">
        <v>1.8</v>
      </c>
      <c r="AS9" s="1450">
        <v>0.7</v>
      </c>
      <c r="AT9" s="1450">
        <v>-0.3</v>
      </c>
      <c r="AU9" s="1450">
        <v>-1.3</v>
      </c>
      <c r="AV9" s="1450">
        <v>-2</v>
      </c>
      <c r="AW9" s="1450">
        <v>-2.4</v>
      </c>
      <c r="AX9" s="1450">
        <v>-2.6</v>
      </c>
      <c r="AY9" s="1451">
        <v>-2.6</v>
      </c>
      <c r="AZ9" s="1451">
        <v>-2.2000000000000002</v>
      </c>
      <c r="BA9" s="1451">
        <v>-1.7</v>
      </c>
      <c r="BB9" s="1451">
        <v>-1</v>
      </c>
      <c r="BC9" s="1450">
        <v>0</v>
      </c>
      <c r="BD9" s="1450">
        <v>0.7</v>
      </c>
      <c r="BE9" s="1450">
        <v>1.2</v>
      </c>
      <c r="BF9" s="1450">
        <v>1.3</v>
      </c>
      <c r="BJ9" s="1453"/>
      <c r="BK9" s="1453"/>
      <c r="BL9" s="1453"/>
      <c r="BM9" s="1453"/>
      <c r="BN9" s="1453"/>
      <c r="BO9" s="1453"/>
      <c r="BP9" s="1453"/>
      <c r="BQ9" s="1453"/>
      <c r="BR9" s="1453"/>
      <c r="BS9" s="1453"/>
      <c r="BT9" s="1453"/>
      <c r="BU9" s="1453"/>
      <c r="BV9" s="1453"/>
      <c r="BW9" s="1453"/>
      <c r="BX9" s="1453"/>
      <c r="BY9" s="1453"/>
      <c r="BZ9" s="1453"/>
      <c r="CA9" s="1453"/>
      <c r="CB9" s="1453"/>
      <c r="CC9" s="1453"/>
      <c r="CD9" s="1453"/>
      <c r="CE9" s="1453"/>
      <c r="CF9" s="1453"/>
      <c r="CG9" s="1453"/>
      <c r="CH9" s="1453"/>
    </row>
    <row r="10" spans="1:86" ht="18.75" hidden="1" customHeight="1" x14ac:dyDescent="0.5"/>
    <row r="11" spans="1:86" ht="18.75" hidden="1" customHeight="1" x14ac:dyDescent="0.5"/>
    <row r="12" spans="1:86" ht="18.75" hidden="1" customHeight="1" x14ac:dyDescent="0.5"/>
    <row r="13" spans="1:86" ht="18" hidden="1" customHeight="1" x14ac:dyDescent="0.5"/>
    <row r="14" spans="1:86" ht="18.75" hidden="1" customHeight="1" x14ac:dyDescent="0.5"/>
    <row r="15" spans="1:86" ht="18.75" customHeight="1" x14ac:dyDescent="0.6">
      <c r="C15" s="1452" t="s">
        <v>1166</v>
      </c>
      <c r="D15" s="1452"/>
      <c r="E15" s="1452"/>
      <c r="F15" s="1452"/>
      <c r="G15" s="1452"/>
      <c r="H15" s="1452"/>
      <c r="I15" s="1452"/>
      <c r="J15" s="1452"/>
      <c r="K15" s="1452"/>
      <c r="L15" s="1452"/>
      <c r="M15" s="1452"/>
      <c r="N15" s="1452"/>
    </row>
    <row r="16" spans="1:86" x14ac:dyDescent="0.5">
      <c r="B16" s="1450" t="s">
        <v>1167</v>
      </c>
    </row>
    <row r="30" spans="21:21" x14ac:dyDescent="0.5">
      <c r="U30" s="1451" t="s">
        <v>500</v>
      </c>
    </row>
  </sheetData>
  <pageMargins left="0.98425196850393704" right="0.39370078740157483" top="0.39370078740157483" bottom="0" header="0" footer="0"/>
  <pageSetup paperSize="9" scale="87" orientation="landscape" r:id="rId1"/>
  <headerFooter alignWithMargins="0"/>
  <colBreaks count="1" manualBreakCount="1">
    <brk id="16" max="1048575" man="1"/>
  </colBreak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L63"/>
  <sheetViews>
    <sheetView showGridLines="0" zoomScale="55" zoomScaleNormal="55" workbookViewId="0">
      <selection activeCell="H4" sqref="H4"/>
    </sheetView>
  </sheetViews>
  <sheetFormatPr defaultColWidth="9.375" defaultRowHeight="19.8" x14ac:dyDescent="0.5"/>
  <cols>
    <col min="1" max="1" width="65.125" style="81" customWidth="1"/>
    <col min="2" max="8" width="13.625" style="81" customWidth="1"/>
    <col min="9" max="9" width="64.125" style="81" customWidth="1"/>
    <col min="10" max="10" width="11.125" style="81" bestFit="1" customWidth="1"/>
    <col min="11" max="11" width="10.125" style="81" bestFit="1" customWidth="1"/>
    <col min="12" max="12" width="12.625" style="81" bestFit="1" customWidth="1"/>
    <col min="13" max="16384" width="9.375" style="81"/>
  </cols>
  <sheetData>
    <row r="1" spans="1:11" ht="17.100000000000001" customHeight="1" x14ac:dyDescent="0.5">
      <c r="A1" s="1255"/>
      <c r="B1" s="1255"/>
      <c r="C1" s="1255"/>
      <c r="D1" s="1255"/>
      <c r="E1" s="1255"/>
      <c r="F1" s="1255"/>
      <c r="G1" s="1255"/>
      <c r="H1" s="1255"/>
      <c r="I1" s="1256">
        <v>35</v>
      </c>
      <c r="J1" s="1255"/>
      <c r="K1" s="1255"/>
    </row>
    <row r="2" spans="1:11" s="82" customFormat="1" ht="24" customHeight="1" x14ac:dyDescent="0.6">
      <c r="A2" s="1652" t="s">
        <v>1168</v>
      </c>
      <c r="B2" s="1652"/>
      <c r="C2" s="1652"/>
      <c r="D2" s="1652"/>
      <c r="E2" s="1652"/>
      <c r="F2" s="1652"/>
      <c r="G2" s="1652"/>
      <c r="H2" s="1652"/>
      <c r="I2" s="1652"/>
    </row>
    <row r="3" spans="1:11" s="82" customFormat="1" ht="24" customHeight="1" x14ac:dyDescent="0.6">
      <c r="A3" s="1653" t="s">
        <v>1169</v>
      </c>
      <c r="B3" s="1654"/>
      <c r="C3" s="1654"/>
      <c r="D3" s="1654"/>
      <c r="E3" s="1654"/>
      <c r="F3" s="1654"/>
      <c r="G3" s="1654"/>
      <c r="H3" s="1654"/>
      <c r="I3" s="1654"/>
    </row>
    <row r="4" spans="1:11" s="82" customFormat="1" ht="21" customHeight="1" x14ac:dyDescent="0.6">
      <c r="A4" s="127" t="s">
        <v>1170</v>
      </c>
      <c r="B4" s="128"/>
      <c r="C4" s="128"/>
      <c r="D4" s="129"/>
      <c r="E4" s="129"/>
      <c r="F4" s="129"/>
      <c r="G4" s="129"/>
      <c r="H4" s="129"/>
      <c r="I4" s="130" t="s">
        <v>1171</v>
      </c>
    </row>
    <row r="5" spans="1:11" s="82" customFormat="1" ht="21" customHeight="1" x14ac:dyDescent="0.6">
      <c r="A5" s="757"/>
      <c r="B5" s="758">
        <v>2565</v>
      </c>
      <c r="C5" s="758">
        <v>2566</v>
      </c>
      <c r="D5" s="918">
        <v>2567</v>
      </c>
      <c r="E5" s="918"/>
      <c r="F5" s="918"/>
      <c r="G5" s="918"/>
      <c r="H5" s="918"/>
      <c r="I5" s="759"/>
    </row>
    <row r="6" spans="1:11" s="82" customFormat="1" ht="21" customHeight="1" x14ac:dyDescent="0.6">
      <c r="A6" s="760"/>
      <c r="B6" s="761">
        <v>2022</v>
      </c>
      <c r="C6" s="761">
        <v>2023</v>
      </c>
      <c r="D6" s="919">
        <v>2024</v>
      </c>
      <c r="E6" s="919"/>
      <c r="F6" s="919"/>
      <c r="G6" s="919"/>
      <c r="H6" s="919"/>
      <c r="I6" s="760"/>
    </row>
    <row r="7" spans="1:11" s="82" customFormat="1" ht="21" customHeight="1" x14ac:dyDescent="0.6">
      <c r="A7" s="762"/>
      <c r="B7" s="763" t="s">
        <v>475</v>
      </c>
      <c r="C7" s="763" t="s">
        <v>475</v>
      </c>
      <c r="D7" s="693" t="s">
        <v>177</v>
      </c>
      <c r="E7" s="693" t="s">
        <v>178</v>
      </c>
      <c r="F7" s="693" t="s">
        <v>179</v>
      </c>
      <c r="G7" s="693" t="s">
        <v>180</v>
      </c>
      <c r="H7" s="693" t="s">
        <v>181</v>
      </c>
      <c r="I7" s="764"/>
    </row>
    <row r="8" spans="1:11" s="82" customFormat="1" ht="21" customHeight="1" x14ac:dyDescent="0.6">
      <c r="A8" s="765"/>
      <c r="B8" s="766" t="s">
        <v>479</v>
      </c>
      <c r="C8" s="766" t="s">
        <v>479</v>
      </c>
      <c r="D8" s="767" t="s">
        <v>183</v>
      </c>
      <c r="E8" s="767" t="s">
        <v>184</v>
      </c>
      <c r="F8" s="767" t="s">
        <v>185</v>
      </c>
      <c r="G8" s="767" t="s">
        <v>186</v>
      </c>
      <c r="H8" s="767" t="s">
        <v>187</v>
      </c>
      <c r="I8" s="765"/>
    </row>
    <row r="9" spans="1:11" s="82" customFormat="1" ht="6" customHeight="1" x14ac:dyDescent="0.6">
      <c r="A9" s="319"/>
      <c r="B9" s="320"/>
      <c r="C9" s="320"/>
      <c r="D9" s="320"/>
      <c r="E9" s="320"/>
      <c r="F9" s="320"/>
      <c r="G9" s="320"/>
      <c r="H9" s="320"/>
      <c r="I9" s="318"/>
    </row>
    <row r="10" spans="1:11" s="82" customFormat="1" ht="24" customHeight="1" x14ac:dyDescent="0.6">
      <c r="A10" s="768" t="s">
        <v>1172</v>
      </c>
      <c r="B10" s="769">
        <v>24626.5</v>
      </c>
      <c r="C10" s="769">
        <v>24980.3</v>
      </c>
      <c r="D10" s="769">
        <v>25372.400000000001</v>
      </c>
      <c r="E10" s="769">
        <v>25245.9</v>
      </c>
      <c r="F10" s="769">
        <v>25257.4</v>
      </c>
      <c r="G10" s="769">
        <v>25087.3</v>
      </c>
      <c r="H10" s="769">
        <v>25240.2</v>
      </c>
      <c r="I10" s="768" t="s">
        <v>1173</v>
      </c>
    </row>
    <row r="11" spans="1:11" s="82" customFormat="1" ht="24" customHeight="1" x14ac:dyDescent="0.6">
      <c r="A11" s="321"/>
      <c r="B11" s="236">
        <v>4.5</v>
      </c>
      <c r="C11" s="236">
        <v>1.5</v>
      </c>
      <c r="D11" s="236">
        <v>2.7</v>
      </c>
      <c r="E11" s="236">
        <v>2.6</v>
      </c>
      <c r="F11" s="236">
        <v>2.9</v>
      </c>
      <c r="G11" s="236">
        <v>2.2999999999999998</v>
      </c>
      <c r="H11" s="236">
        <v>2.7</v>
      </c>
      <c r="I11" s="322"/>
    </row>
    <row r="12" spans="1:11" s="82" customFormat="1" ht="24" customHeight="1" x14ac:dyDescent="0.6">
      <c r="A12" s="768" t="s">
        <v>1174</v>
      </c>
      <c r="B12" s="769">
        <v>20334.599999999999</v>
      </c>
      <c r="C12" s="769">
        <v>20632.7</v>
      </c>
      <c r="D12" s="769">
        <v>20610.900000000001</v>
      </c>
      <c r="E12" s="769">
        <v>20610.400000000001</v>
      </c>
      <c r="F12" s="769">
        <v>20533.900000000001</v>
      </c>
      <c r="G12" s="769">
        <v>20545.3</v>
      </c>
      <c r="H12" s="769">
        <v>20531.2</v>
      </c>
      <c r="I12" s="768" t="s">
        <v>1175</v>
      </c>
    </row>
    <row r="13" spans="1:11" s="82" customFormat="1" ht="24" customHeight="1" x14ac:dyDescent="0.6">
      <c r="A13" s="321"/>
      <c r="B13" s="236">
        <v>2.2000000000000002</v>
      </c>
      <c r="C13" s="236">
        <v>1.5</v>
      </c>
      <c r="D13" s="236">
        <v>1</v>
      </c>
      <c r="E13" s="236">
        <v>1</v>
      </c>
      <c r="F13" s="236">
        <v>0.9</v>
      </c>
      <c r="G13" s="236">
        <v>0.5</v>
      </c>
      <c r="H13" s="236">
        <v>0.2</v>
      </c>
      <c r="I13" s="322"/>
    </row>
    <row r="14" spans="1:11" s="82" customFormat="1" ht="24" customHeight="1" x14ac:dyDescent="0.6">
      <c r="A14" s="768" t="s">
        <v>1176</v>
      </c>
      <c r="B14" s="770">
        <v>675.1</v>
      </c>
      <c r="C14" s="770">
        <v>692.3</v>
      </c>
      <c r="D14" s="770">
        <v>718.1</v>
      </c>
      <c r="E14" s="770">
        <v>717</v>
      </c>
      <c r="F14" s="770">
        <v>729.8</v>
      </c>
      <c r="G14" s="770">
        <v>720.9</v>
      </c>
      <c r="H14" s="770">
        <v>735.5</v>
      </c>
      <c r="I14" s="768" t="s">
        <v>1177</v>
      </c>
    </row>
    <row r="15" spans="1:11" s="82" customFormat="1" ht="24" customHeight="1" x14ac:dyDescent="0.6">
      <c r="A15" s="321"/>
      <c r="B15" s="236">
        <v>12.2</v>
      </c>
      <c r="C15" s="236">
        <v>3.7</v>
      </c>
      <c r="D15" s="236">
        <v>6.7</v>
      </c>
      <c r="E15" s="236">
        <v>6.5</v>
      </c>
      <c r="F15" s="236">
        <v>3.3</v>
      </c>
      <c r="G15" s="236">
        <v>2.2000000000000002</v>
      </c>
      <c r="H15" s="236">
        <v>6.2</v>
      </c>
      <c r="I15" s="322"/>
    </row>
    <row r="16" spans="1:11" s="82" customFormat="1" ht="24" customHeight="1" x14ac:dyDescent="0.6">
      <c r="A16" s="771" t="s">
        <v>1178</v>
      </c>
      <c r="B16" s="772"/>
      <c r="C16" s="772"/>
      <c r="D16" s="772"/>
      <c r="E16" s="772"/>
      <c r="F16" s="772"/>
      <c r="G16" s="772"/>
      <c r="H16" s="772"/>
      <c r="I16" s="768" t="s">
        <v>1179</v>
      </c>
    </row>
    <row r="17" spans="1:12" s="82" customFormat="1" ht="24" customHeight="1" x14ac:dyDescent="0.6">
      <c r="A17" s="318" t="s">
        <v>1180</v>
      </c>
      <c r="B17" s="323">
        <v>1.2</v>
      </c>
      <c r="C17" s="323">
        <v>2.4500000000000002</v>
      </c>
      <c r="D17" s="1540">
        <v>2.4500000000000002</v>
      </c>
      <c r="E17" s="1540">
        <v>2.4500000000000002</v>
      </c>
      <c r="F17" s="1540">
        <v>2.4500000000000002</v>
      </c>
      <c r="G17" s="1540">
        <v>2.4500000000000002</v>
      </c>
      <c r="H17" s="1540">
        <v>2.4500000000000002</v>
      </c>
      <c r="I17" s="318" t="s">
        <v>1181</v>
      </c>
      <c r="K17" s="1202"/>
      <c r="L17" s="1202"/>
    </row>
    <row r="18" spans="1:12" s="82" customFormat="1" ht="24" customHeight="1" x14ac:dyDescent="0.6">
      <c r="A18" s="773" t="s">
        <v>1182</v>
      </c>
      <c r="B18" s="774" t="s">
        <v>1183</v>
      </c>
      <c r="C18" s="774" t="s">
        <v>1184</v>
      </c>
      <c r="D18" s="1539" t="s">
        <v>1184</v>
      </c>
      <c r="E18" s="1539" t="s">
        <v>1184</v>
      </c>
      <c r="F18" s="1539" t="s">
        <v>1184</v>
      </c>
      <c r="G18" s="1539" t="s">
        <v>1184</v>
      </c>
      <c r="H18" s="1539" t="s">
        <v>1184</v>
      </c>
      <c r="I18" s="773" t="s">
        <v>1185</v>
      </c>
      <c r="K18" s="1202"/>
    </row>
    <row r="19" spans="1:12" s="82" customFormat="1" ht="24" customHeight="1" x14ac:dyDescent="0.6">
      <c r="A19" s="318" t="s">
        <v>1186</v>
      </c>
      <c r="B19" s="324" t="s">
        <v>1187</v>
      </c>
      <c r="C19" s="324" t="s">
        <v>1188</v>
      </c>
      <c r="D19" s="1538" t="s">
        <v>1188</v>
      </c>
      <c r="E19" s="1538" t="s">
        <v>1188</v>
      </c>
      <c r="F19" s="1538" t="s">
        <v>1188</v>
      </c>
      <c r="G19" s="1538" t="s">
        <v>1188</v>
      </c>
      <c r="H19" s="1538" t="s">
        <v>1188</v>
      </c>
      <c r="I19" s="318" t="s">
        <v>1189</v>
      </c>
    </row>
    <row r="20" spans="1:12" s="82" customFormat="1" ht="24" customHeight="1" x14ac:dyDescent="0.6">
      <c r="A20" s="773" t="s">
        <v>1190</v>
      </c>
      <c r="B20" s="775">
        <v>1.75</v>
      </c>
      <c r="C20" s="775">
        <v>3</v>
      </c>
      <c r="D20" s="1537">
        <v>3</v>
      </c>
      <c r="E20" s="1537">
        <v>3</v>
      </c>
      <c r="F20" s="1537">
        <v>3</v>
      </c>
      <c r="G20" s="1537">
        <v>3</v>
      </c>
      <c r="H20" s="1537">
        <v>3</v>
      </c>
      <c r="I20" s="773" t="s">
        <v>1191</v>
      </c>
    </row>
    <row r="21" spans="1:12" s="82" customFormat="1" ht="24" customHeight="1" x14ac:dyDescent="0.6">
      <c r="A21" s="318" t="s">
        <v>1192</v>
      </c>
      <c r="B21" s="323" t="s">
        <v>193</v>
      </c>
      <c r="C21" s="323" t="s">
        <v>193</v>
      </c>
      <c r="D21" s="1540" t="s">
        <v>193</v>
      </c>
      <c r="E21" s="1540" t="s">
        <v>193</v>
      </c>
      <c r="F21" s="1540" t="s">
        <v>193</v>
      </c>
      <c r="G21" s="1540" t="s">
        <v>193</v>
      </c>
      <c r="H21" s="1540" t="s">
        <v>193</v>
      </c>
      <c r="I21" s="318" t="s">
        <v>1193</v>
      </c>
    </row>
    <row r="22" spans="1:12" s="82" customFormat="1" ht="24" customHeight="1" x14ac:dyDescent="0.6">
      <c r="A22" s="773" t="s">
        <v>1194</v>
      </c>
      <c r="B22" s="866" t="s">
        <v>193</v>
      </c>
      <c r="C22" s="866" t="s">
        <v>193</v>
      </c>
      <c r="D22" s="1536" t="s">
        <v>193</v>
      </c>
      <c r="E22" s="1536" t="s">
        <v>193</v>
      </c>
      <c r="F22" s="1536" t="s">
        <v>193</v>
      </c>
      <c r="G22" s="1536" t="s">
        <v>193</v>
      </c>
      <c r="H22" s="1536" t="s">
        <v>193</v>
      </c>
      <c r="I22" s="773" t="s">
        <v>1195</v>
      </c>
    </row>
    <row r="23" spans="1:12" s="82" customFormat="1" ht="23.4" x14ac:dyDescent="0.6">
      <c r="A23" s="417"/>
      <c r="B23" s="418"/>
      <c r="C23" s="418"/>
      <c r="D23" s="418"/>
      <c r="E23" s="418"/>
      <c r="F23" s="418"/>
      <c r="G23" s="418"/>
      <c r="H23" s="418"/>
      <c r="I23" s="417"/>
    </row>
    <row r="24" spans="1:12" s="82" customFormat="1" ht="23.25" customHeight="1" x14ac:dyDescent="0.6">
      <c r="A24" s="131"/>
      <c r="B24" s="132"/>
      <c r="C24" s="133"/>
      <c r="D24" s="133"/>
      <c r="E24" s="133"/>
      <c r="F24" s="133"/>
      <c r="G24" s="133"/>
      <c r="H24" s="133"/>
      <c r="I24" s="131"/>
    </row>
    <row r="25" spans="1:12" s="5" customFormat="1" ht="18" customHeight="1" x14ac:dyDescent="0.6">
      <c r="A25" s="134"/>
      <c r="B25" s="134"/>
      <c r="C25" s="134"/>
      <c r="I25" s="1219">
        <v>36</v>
      </c>
    </row>
    <row r="26" spans="1:12" s="5" customFormat="1" ht="24" customHeight="1" x14ac:dyDescent="0.6">
      <c r="A26" s="1655" t="s">
        <v>1196</v>
      </c>
      <c r="B26" s="1655"/>
      <c r="C26" s="1655"/>
      <c r="D26" s="1655"/>
      <c r="E26" s="1655"/>
      <c r="F26" s="1655"/>
      <c r="G26" s="1655"/>
      <c r="H26" s="1655"/>
      <c r="I26" s="1655"/>
    </row>
    <row r="27" spans="1:12" s="82" customFormat="1" ht="24" customHeight="1" x14ac:dyDescent="0.6">
      <c r="A27" s="1656" t="s">
        <v>1197</v>
      </c>
      <c r="B27" s="1656"/>
      <c r="C27" s="1656"/>
      <c r="D27" s="1656"/>
      <c r="E27" s="1656"/>
      <c r="F27" s="1656"/>
      <c r="G27" s="1656"/>
      <c r="H27" s="1656"/>
      <c r="I27" s="1656"/>
    </row>
    <row r="28" spans="1:12" s="82" customFormat="1" ht="21" customHeight="1" x14ac:dyDescent="0.6">
      <c r="A28" s="135" t="s">
        <v>1170</v>
      </c>
      <c r="B28" s="136"/>
      <c r="C28" s="136"/>
      <c r="D28" s="137"/>
      <c r="E28" s="138"/>
      <c r="F28" s="138"/>
      <c r="G28" s="138"/>
      <c r="H28" s="138"/>
      <c r="I28" s="139" t="s">
        <v>1171</v>
      </c>
    </row>
    <row r="29" spans="1:12" s="82" customFormat="1" ht="2.85" customHeight="1" x14ac:dyDescent="0.6">
      <c r="A29" s="134"/>
      <c r="B29" s="134"/>
      <c r="C29" s="134"/>
      <c r="D29" s="134"/>
      <c r="E29" s="134"/>
      <c r="F29" s="134"/>
      <c r="G29" s="134"/>
      <c r="H29" s="134"/>
      <c r="I29" s="31"/>
    </row>
    <row r="30" spans="1:12" s="5" customFormat="1" ht="21" customHeight="1" x14ac:dyDescent="0.6">
      <c r="A30" s="757"/>
      <c r="B30" s="758">
        <v>2565</v>
      </c>
      <c r="C30" s="758">
        <v>2566</v>
      </c>
      <c r="D30" s="918">
        <f>IF(D5="","",D5)</f>
        <v>2567</v>
      </c>
      <c r="E30" s="918" t="str">
        <f t="shared" ref="E30:H30" si="0">IF(E5="","",E5)</f>
        <v/>
      </c>
      <c r="F30" s="918" t="str">
        <f t="shared" si="0"/>
        <v/>
      </c>
      <c r="G30" s="918" t="str">
        <f t="shared" si="0"/>
        <v/>
      </c>
      <c r="H30" s="918" t="str">
        <f t="shared" si="0"/>
        <v/>
      </c>
      <c r="I30" s="1166"/>
    </row>
    <row r="31" spans="1:12" s="5" customFormat="1" ht="23.1" customHeight="1" x14ac:dyDescent="0.6">
      <c r="A31" s="760"/>
      <c r="B31" s="761">
        <v>2022</v>
      </c>
      <c r="C31" s="761">
        <v>2023</v>
      </c>
      <c r="D31" s="919">
        <f t="shared" ref="D31:H31" si="1">IF(D6="","",D6)</f>
        <v>2024</v>
      </c>
      <c r="E31" s="919" t="str">
        <f t="shared" si="1"/>
        <v/>
      </c>
      <c r="F31" s="919" t="str">
        <f t="shared" si="1"/>
        <v/>
      </c>
      <c r="G31" s="919" t="str">
        <f t="shared" si="1"/>
        <v/>
      </c>
      <c r="H31" s="919" t="str">
        <f t="shared" si="1"/>
        <v/>
      </c>
      <c r="I31" s="1170"/>
    </row>
    <row r="32" spans="1:12" s="5" customFormat="1" ht="19.350000000000001" customHeight="1" x14ac:dyDescent="0.6">
      <c r="A32" s="762"/>
      <c r="B32" s="763" t="s">
        <v>475</v>
      </c>
      <c r="C32" s="763" t="s">
        <v>475</v>
      </c>
      <c r="D32" s="693" t="s">
        <v>177</v>
      </c>
      <c r="E32" s="693" t="s">
        <v>178</v>
      </c>
      <c r="F32" s="693" t="s">
        <v>179</v>
      </c>
      <c r="G32" s="693" t="s">
        <v>180</v>
      </c>
      <c r="H32" s="693" t="s">
        <v>181</v>
      </c>
      <c r="I32" s="1171"/>
    </row>
    <row r="33" spans="1:9" s="5" customFormat="1" ht="21" customHeight="1" x14ac:dyDescent="0.6">
      <c r="A33" s="765"/>
      <c r="B33" s="766" t="s">
        <v>479</v>
      </c>
      <c r="C33" s="766" t="s">
        <v>479</v>
      </c>
      <c r="D33" s="767" t="s">
        <v>183</v>
      </c>
      <c r="E33" s="767" t="s">
        <v>184</v>
      </c>
      <c r="F33" s="767" t="s">
        <v>185</v>
      </c>
      <c r="G33" s="767" t="s">
        <v>186</v>
      </c>
      <c r="H33" s="767" t="s">
        <v>187</v>
      </c>
      <c r="I33" s="1172"/>
    </row>
    <row r="34" spans="1:9" s="5" customFormat="1" ht="6" customHeight="1" x14ac:dyDescent="0.6">
      <c r="A34" s="327"/>
      <c r="B34" s="203"/>
      <c r="C34" s="203"/>
      <c r="D34" s="203"/>
      <c r="E34" s="203"/>
      <c r="F34" s="203"/>
      <c r="G34" s="203"/>
      <c r="H34" s="203"/>
      <c r="I34" s="1173"/>
    </row>
    <row r="35" spans="1:9" s="5" customFormat="1" ht="24" customHeight="1" x14ac:dyDescent="0.6">
      <c r="A35" s="776" t="s">
        <v>1198</v>
      </c>
      <c r="B35" s="778">
        <v>2547.6</v>
      </c>
      <c r="C35" s="778">
        <v>2638.4</v>
      </c>
      <c r="D35" s="778">
        <v>2679.1</v>
      </c>
      <c r="E35" s="778">
        <v>2601.6999999999998</v>
      </c>
      <c r="F35" s="778">
        <v>2621.8</v>
      </c>
      <c r="G35" s="778">
        <v>2640.3</v>
      </c>
      <c r="H35" s="778">
        <v>2816.1</v>
      </c>
      <c r="I35" s="1174" t="s">
        <v>1199</v>
      </c>
    </row>
    <row r="36" spans="1:9" s="5" customFormat="1" ht="24" customHeight="1" x14ac:dyDescent="0.6">
      <c r="A36" s="328"/>
      <c r="B36" s="212">
        <v>-1.3</v>
      </c>
      <c r="C36" s="212">
        <v>3.6</v>
      </c>
      <c r="D36" s="212">
        <v>6.4</v>
      </c>
      <c r="E36" s="212">
        <v>3.5</v>
      </c>
      <c r="F36" s="212">
        <v>2.9</v>
      </c>
      <c r="G36" s="212">
        <v>2.4</v>
      </c>
      <c r="H36" s="212">
        <v>10.9</v>
      </c>
      <c r="I36" s="329"/>
    </row>
    <row r="37" spans="1:9" s="83" customFormat="1" ht="24" customHeight="1" x14ac:dyDescent="0.6">
      <c r="A37" s="777" t="s">
        <v>1200</v>
      </c>
      <c r="B37" s="778">
        <v>2973.8</v>
      </c>
      <c r="C37" s="778">
        <v>3100.2</v>
      </c>
      <c r="D37" s="778">
        <v>3115.2</v>
      </c>
      <c r="E37" s="778">
        <v>3075.0834066205998</v>
      </c>
      <c r="F37" s="778">
        <v>3042.6570116147</v>
      </c>
      <c r="G37" s="778">
        <v>3045.8553696536001</v>
      </c>
      <c r="H37" s="778">
        <v>3236.9231736500001</v>
      </c>
      <c r="I37" s="1174" t="s">
        <v>1201</v>
      </c>
    </row>
    <row r="38" spans="1:9" s="5" customFormat="1" ht="24" customHeight="1" x14ac:dyDescent="0.6">
      <c r="A38" s="328"/>
      <c r="B38" s="212">
        <v>3.1</v>
      </c>
      <c r="C38" s="212">
        <v>4.2</v>
      </c>
      <c r="D38" s="212">
        <v>3</v>
      </c>
      <c r="E38" s="212">
        <v>3.5</v>
      </c>
      <c r="F38" s="212">
        <v>3.4</v>
      </c>
      <c r="G38" s="212">
        <v>3.8</v>
      </c>
      <c r="H38" s="212">
        <v>9.1999999999999993</v>
      </c>
      <c r="I38" s="329"/>
    </row>
    <row r="39" spans="1:9" s="83" customFormat="1" ht="24" customHeight="1" x14ac:dyDescent="0.6">
      <c r="A39" s="776" t="s">
        <v>1202</v>
      </c>
      <c r="B39" s="778">
        <v>25001.879340207302</v>
      </c>
      <c r="C39" s="778">
        <v>25481.7</v>
      </c>
      <c r="D39" s="778">
        <v>25865.3</v>
      </c>
      <c r="E39" s="778">
        <v>25720.979866557198</v>
      </c>
      <c r="F39" s="778">
        <v>25714.896203241697</v>
      </c>
      <c r="G39" s="778">
        <v>25577.525616741201</v>
      </c>
      <c r="H39" s="778">
        <v>25804.099959297098</v>
      </c>
      <c r="I39" s="1174" t="s">
        <v>1203</v>
      </c>
    </row>
    <row r="40" spans="1:9" s="5" customFormat="1" ht="24" customHeight="1" x14ac:dyDescent="0.6">
      <c r="A40" s="328"/>
      <c r="B40" s="212">
        <v>3.9</v>
      </c>
      <c r="C40" s="212">
        <v>2</v>
      </c>
      <c r="D40" s="212">
        <v>3.1</v>
      </c>
      <c r="E40" s="212">
        <v>3</v>
      </c>
      <c r="F40" s="212">
        <v>3.2</v>
      </c>
      <c r="G40" s="212">
        <v>2.7</v>
      </c>
      <c r="H40" s="212">
        <v>3.1</v>
      </c>
      <c r="I40" s="329"/>
    </row>
    <row r="41" spans="1:9" s="5" customFormat="1" ht="6.6" customHeight="1" x14ac:dyDescent="0.6">
      <c r="A41" s="330"/>
      <c r="B41" s="1168"/>
      <c r="C41" s="1168"/>
      <c r="D41" s="1168"/>
      <c r="E41" s="1168"/>
      <c r="F41" s="1168"/>
      <c r="G41" s="1168"/>
      <c r="H41" s="1168"/>
      <c r="I41" s="1175"/>
    </row>
    <row r="42" spans="1:9" s="5" customFormat="1" ht="6.6" customHeight="1" x14ac:dyDescent="0.6">
      <c r="A42" s="478"/>
      <c r="B42" s="1167"/>
      <c r="C42" s="1167"/>
      <c r="D42" s="1167"/>
      <c r="E42" s="1167"/>
      <c r="F42" s="1167"/>
      <c r="G42" s="1167"/>
      <c r="H42" s="1167"/>
      <c r="I42" s="1173"/>
    </row>
    <row r="43" spans="1:9" s="31" customFormat="1" ht="24" customHeight="1" x14ac:dyDescent="0.6">
      <c r="A43" s="779" t="s">
        <v>1204</v>
      </c>
      <c r="B43" s="1169"/>
      <c r="C43" s="1169"/>
      <c r="D43" s="1169"/>
      <c r="E43" s="1169"/>
      <c r="F43" s="1169"/>
      <c r="G43" s="1169"/>
      <c r="H43" s="1169"/>
      <c r="I43" s="1176" t="s">
        <v>1205</v>
      </c>
    </row>
    <row r="44" spans="1:9" s="31" customFormat="1" ht="24" customHeight="1" x14ac:dyDescent="0.6">
      <c r="A44" s="479" t="s">
        <v>1206</v>
      </c>
      <c r="B44" s="1141">
        <v>53.9</v>
      </c>
      <c r="C44" s="1141">
        <v>75.7</v>
      </c>
      <c r="D44" s="1141">
        <v>110</v>
      </c>
      <c r="E44" s="1141">
        <v>80.3</v>
      </c>
      <c r="F44" s="1141">
        <v>89.3</v>
      </c>
      <c r="G44" s="1141">
        <v>94.5</v>
      </c>
      <c r="H44" s="1141">
        <v>98.9</v>
      </c>
      <c r="I44" s="1173" t="s">
        <v>1207</v>
      </c>
    </row>
    <row r="45" spans="1:9" s="31" customFormat="1" ht="24" customHeight="1" x14ac:dyDescent="0.6">
      <c r="A45" s="780" t="s">
        <v>1208</v>
      </c>
      <c r="B45" s="1142">
        <v>160.1</v>
      </c>
      <c r="C45" s="1142">
        <v>168.3</v>
      </c>
      <c r="D45" s="1142">
        <v>162.4</v>
      </c>
      <c r="E45" s="1142">
        <v>156.19999999999999</v>
      </c>
      <c r="F45" s="1142">
        <v>158.69999999999999</v>
      </c>
      <c r="G45" s="1142">
        <v>165.1</v>
      </c>
      <c r="H45" s="1142">
        <v>158.30000000000001</v>
      </c>
      <c r="I45" s="1176" t="s">
        <v>1209</v>
      </c>
    </row>
    <row r="46" spans="1:9" s="31" customFormat="1" ht="24" customHeight="1" x14ac:dyDescent="0.6">
      <c r="A46" s="479" t="s">
        <v>1210</v>
      </c>
      <c r="B46" s="1141">
        <v>3</v>
      </c>
      <c r="C46" s="1141">
        <v>3.2</v>
      </c>
      <c r="D46" s="1141">
        <v>3</v>
      </c>
      <c r="E46" s="1141">
        <v>2.6</v>
      </c>
      <c r="F46" s="1141">
        <v>2.8</v>
      </c>
      <c r="G46" s="1141">
        <v>3.3</v>
      </c>
      <c r="H46" s="1141">
        <v>3.3</v>
      </c>
      <c r="I46" s="1173" t="s">
        <v>1211</v>
      </c>
    </row>
    <row r="47" spans="1:9" s="86" customFormat="1" ht="20.25" customHeight="1" x14ac:dyDescent="0.6">
      <c r="A47" s="480"/>
      <c r="B47" s="1168"/>
      <c r="C47" s="1168"/>
      <c r="D47" s="1168"/>
      <c r="E47" s="1168"/>
      <c r="F47" s="1168"/>
      <c r="G47" s="1168"/>
      <c r="H47" s="1168"/>
      <c r="I47" s="1168" t="s">
        <v>1195</v>
      </c>
    </row>
    <row r="48" spans="1:9" s="86" customFormat="1" ht="24" customHeight="1" x14ac:dyDescent="0.6">
      <c r="A48" s="475" t="s">
        <v>1212</v>
      </c>
      <c r="B48" s="475"/>
      <c r="C48" s="475"/>
      <c r="D48" s="475"/>
      <c r="E48" s="325"/>
      <c r="F48" s="325"/>
      <c r="G48" s="325"/>
      <c r="H48" s="325"/>
      <c r="I48" s="331" t="s">
        <v>1213</v>
      </c>
    </row>
    <row r="49" spans="1:9" s="86" customFormat="1" ht="24" customHeight="1" x14ac:dyDescent="0.6">
      <c r="A49" s="475" t="s">
        <v>1214</v>
      </c>
      <c r="B49" s="475"/>
      <c r="C49" s="475"/>
      <c r="D49" s="475"/>
      <c r="E49" s="325"/>
      <c r="F49" s="325"/>
      <c r="G49" s="325"/>
      <c r="H49" s="325"/>
      <c r="I49" s="331" t="s">
        <v>1215</v>
      </c>
    </row>
    <row r="50" spans="1:9" s="86" customFormat="1" ht="24" customHeight="1" x14ac:dyDescent="0.6">
      <c r="A50" s="475"/>
      <c r="B50" s="475"/>
      <c r="C50" s="475"/>
      <c r="D50" s="475"/>
      <c r="E50" s="325"/>
      <c r="F50" s="325"/>
      <c r="G50" s="325"/>
      <c r="H50" s="325"/>
      <c r="I50" s="217" t="s">
        <v>164</v>
      </c>
    </row>
    <row r="51" spans="1:9" s="86" customFormat="1" ht="24" customHeight="1" x14ac:dyDescent="0.6">
      <c r="A51" s="475" t="s">
        <v>1216</v>
      </c>
      <c r="B51" s="475"/>
      <c r="C51" s="475"/>
      <c r="D51" s="475"/>
      <c r="E51" s="325"/>
      <c r="F51" s="325"/>
      <c r="G51" s="325"/>
      <c r="H51" s="325"/>
      <c r="I51" s="331"/>
    </row>
    <row r="52" spans="1:9" s="86" customFormat="1" ht="24" customHeight="1" x14ac:dyDescent="0.6">
      <c r="A52" s="475" t="s">
        <v>1217</v>
      </c>
      <c r="B52" s="475"/>
      <c r="C52" s="475"/>
      <c r="D52" s="475"/>
      <c r="E52" s="320"/>
      <c r="F52" s="320"/>
      <c r="G52" s="326"/>
      <c r="H52" s="326"/>
      <c r="I52" s="31"/>
    </row>
    <row r="53" spans="1:9" s="86" customFormat="1" ht="24" customHeight="1" x14ac:dyDescent="0.5">
      <c r="A53" s="475" t="s">
        <v>1218</v>
      </c>
      <c r="B53" s="475"/>
      <c r="C53" s="475"/>
      <c r="D53" s="475"/>
      <c r="E53" s="475"/>
      <c r="F53" s="475"/>
      <c r="G53" s="475"/>
      <c r="H53" s="475"/>
      <c r="I53" s="298"/>
    </row>
    <row r="54" spans="1:9" s="126" customFormat="1" ht="24" customHeight="1" x14ac:dyDescent="0.5">
      <c r="A54" s="475" t="s">
        <v>1219</v>
      </c>
      <c r="B54" s="475"/>
      <c r="C54" s="475"/>
      <c r="D54" s="475"/>
      <c r="E54" s="475"/>
      <c r="F54" s="475"/>
      <c r="G54" s="475"/>
      <c r="H54" s="475"/>
      <c r="I54" s="476"/>
    </row>
    <row r="55" spans="1:9" s="126" customFormat="1" ht="24" customHeight="1" x14ac:dyDescent="0.5">
      <c r="A55" s="475" t="s">
        <v>1220</v>
      </c>
      <c r="B55" s="475"/>
      <c r="C55" s="475"/>
      <c r="D55" s="475"/>
      <c r="E55" s="475"/>
      <c r="F55" s="475"/>
      <c r="G55" s="475"/>
      <c r="H55" s="475"/>
      <c r="I55" s="476"/>
    </row>
    <row r="56" spans="1:9" s="126" customFormat="1" ht="24" customHeight="1" x14ac:dyDescent="0.5">
      <c r="A56" s="475" t="s">
        <v>1221</v>
      </c>
      <c r="B56" s="475"/>
      <c r="C56" s="475"/>
      <c r="D56" s="475"/>
      <c r="E56" s="475"/>
      <c r="F56" s="475"/>
      <c r="G56" s="475"/>
      <c r="H56" s="475"/>
      <c r="I56" s="476"/>
    </row>
    <row r="57" spans="1:9" s="126" customFormat="1" ht="24" customHeight="1" x14ac:dyDescent="0.5">
      <c r="A57" s="475" t="s">
        <v>1222</v>
      </c>
      <c r="B57" s="475"/>
      <c r="C57" s="475"/>
      <c r="D57" s="475"/>
      <c r="E57" s="475"/>
      <c r="F57" s="475"/>
      <c r="G57" s="475"/>
      <c r="H57" s="475"/>
      <c r="I57" s="476"/>
    </row>
    <row r="58" spans="1:9" s="126" customFormat="1" ht="24" customHeight="1" x14ac:dyDescent="0.5">
      <c r="A58" s="475" t="s">
        <v>1223</v>
      </c>
      <c r="B58" s="475"/>
      <c r="C58" s="475"/>
      <c r="D58" s="475"/>
      <c r="E58" s="475"/>
      <c r="F58" s="475"/>
      <c r="G58" s="475"/>
      <c r="H58" s="475"/>
      <c r="I58" s="476"/>
    </row>
    <row r="59" spans="1:9" s="126" customFormat="1" ht="24" customHeight="1" x14ac:dyDescent="0.5">
      <c r="A59" s="475" t="s">
        <v>1224</v>
      </c>
      <c r="B59" s="475"/>
      <c r="C59" s="475"/>
      <c r="D59" s="475"/>
      <c r="E59" s="475"/>
      <c r="F59" s="475"/>
      <c r="G59" s="475"/>
      <c r="H59" s="475"/>
      <c r="I59" s="476"/>
    </row>
    <row r="60" spans="1:9" ht="24" customHeight="1" x14ac:dyDescent="0.5">
      <c r="A60" s="475" t="s">
        <v>1225</v>
      </c>
      <c r="B60" s="475"/>
      <c r="C60" s="475"/>
      <c r="D60" s="475"/>
      <c r="E60" s="475"/>
      <c r="F60" s="475"/>
      <c r="G60" s="475"/>
      <c r="H60" s="475"/>
      <c r="I60" s="298"/>
    </row>
    <row r="61" spans="1:9" ht="24" customHeight="1" x14ac:dyDescent="0.5">
      <c r="A61" s="475" t="s">
        <v>1226</v>
      </c>
      <c r="B61" s="475"/>
      <c r="C61" s="475"/>
      <c r="D61" s="475"/>
      <c r="E61" s="475"/>
      <c r="F61" s="475"/>
      <c r="G61" s="475"/>
      <c r="H61" s="475"/>
      <c r="I61" s="298"/>
    </row>
    <row r="62" spans="1:9" x14ac:dyDescent="0.5">
      <c r="A62" s="475" t="s">
        <v>1227</v>
      </c>
      <c r="B62" s="1255"/>
      <c r="C62" s="1255"/>
      <c r="D62" s="1255"/>
      <c r="E62" s="1255"/>
      <c r="F62" s="1255"/>
      <c r="G62" s="1255"/>
      <c r="H62" s="1255"/>
      <c r="I62" s="1255"/>
    </row>
    <row r="63" spans="1:9" x14ac:dyDescent="0.5">
      <c r="A63" s="475" t="s">
        <v>1228</v>
      </c>
      <c r="B63" s="475" t="s">
        <v>772</v>
      </c>
      <c r="C63" s="1255"/>
      <c r="D63" s="1255"/>
      <c r="E63" s="1255"/>
      <c r="F63" s="1255"/>
      <c r="G63" s="1255"/>
      <c r="H63" s="1255"/>
      <c r="I63" s="1255"/>
    </row>
  </sheetData>
  <mergeCells count="4">
    <mergeCell ref="A2:I2"/>
    <mergeCell ref="A3:I3"/>
    <mergeCell ref="A26:I26"/>
    <mergeCell ref="A27:I27"/>
  </mergeCells>
  <phoneticPr fontId="0" type="noConversion"/>
  <printOptions horizontalCentered="1"/>
  <pageMargins left="0.98425196850393704" right="0.39370078740157483" top="0.39370078740157483" bottom="0" header="0" footer="0"/>
  <pageSetup paperSize="9" scale="65" orientation="landscape" r:id="rId1"/>
  <headerFooter alignWithMargins="0"/>
  <rowBreaks count="1" manualBreakCount="1">
    <brk id="24"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E338F-FB01-433E-B779-774118C20B32}">
  <sheetPr codeName="Sheet28"/>
  <dimension ref="A1:AL24"/>
  <sheetViews>
    <sheetView showGridLines="0" zoomScale="85" zoomScaleNormal="85" workbookViewId="0">
      <pane xSplit="1" topLeftCell="B1" activePane="topRight" state="frozen"/>
      <selection activeCell="A3" sqref="A3:N3"/>
      <selection pane="topRight" activeCell="AH3" sqref="AH3"/>
    </sheetView>
  </sheetViews>
  <sheetFormatPr defaultColWidth="9.375" defaultRowHeight="16.5" customHeight="1" x14ac:dyDescent="0.45"/>
  <cols>
    <col min="1" max="1" width="23.625" style="1453" customWidth="1"/>
    <col min="2" max="11" width="9.375" style="1453"/>
    <col min="12" max="14" width="10.625" style="1453" customWidth="1"/>
    <col min="15" max="15" width="9.375" style="1453"/>
    <col min="16" max="16" width="12.625" style="1453" customWidth="1"/>
    <col min="17" max="31" width="9.375" style="1453"/>
    <col min="32" max="32" width="10" style="1453" customWidth="1"/>
    <col min="33" max="33" width="9.375" style="1453"/>
    <col min="34" max="35" width="10" style="1453" bestFit="1" customWidth="1"/>
    <col min="36" max="16384" width="9.375" style="1453"/>
  </cols>
  <sheetData>
    <row r="1" spans="1:38" ht="15.75" customHeight="1" x14ac:dyDescent="0.45">
      <c r="P1" s="1453">
        <v>37</v>
      </c>
    </row>
    <row r="2" spans="1:38" s="1457" customFormat="1" ht="17.399999999999999" hidden="1" x14ac:dyDescent="0.45">
      <c r="B2" s="1514" t="s">
        <v>885</v>
      </c>
      <c r="C2" s="1457" t="s">
        <v>886</v>
      </c>
      <c r="D2" s="1457" t="s">
        <v>887</v>
      </c>
      <c r="E2" s="1457" t="s">
        <v>888</v>
      </c>
      <c r="F2" s="1457" t="s">
        <v>889</v>
      </c>
      <c r="G2" s="1457" t="s">
        <v>890</v>
      </c>
      <c r="H2" s="1457" t="s">
        <v>891</v>
      </c>
      <c r="I2" s="1457" t="s">
        <v>892</v>
      </c>
      <c r="J2" s="1457" t="s">
        <v>893</v>
      </c>
      <c r="K2" s="1457" t="s">
        <v>894</v>
      </c>
      <c r="L2" s="1457" t="s">
        <v>895</v>
      </c>
      <c r="M2" s="1457" t="s">
        <v>896</v>
      </c>
      <c r="N2" s="1514" t="s">
        <v>885</v>
      </c>
      <c r="O2" s="1457" t="s">
        <v>886</v>
      </c>
      <c r="P2" s="1457" t="s">
        <v>887</v>
      </c>
      <c r="Q2" s="1457" t="s">
        <v>888</v>
      </c>
      <c r="R2" s="1457" t="s">
        <v>889</v>
      </c>
      <c r="S2" s="1457" t="s">
        <v>890</v>
      </c>
      <c r="T2" s="1457" t="s">
        <v>891</v>
      </c>
      <c r="U2" s="1457" t="s">
        <v>892</v>
      </c>
      <c r="V2" s="1457" t="s">
        <v>893</v>
      </c>
      <c r="W2" s="1457" t="s">
        <v>894</v>
      </c>
      <c r="X2" s="1457" t="s">
        <v>895</v>
      </c>
      <c r="Y2" s="1457" t="s">
        <v>896</v>
      </c>
      <c r="Z2" s="1514" t="s">
        <v>885</v>
      </c>
      <c r="AA2" s="1457" t="s">
        <v>886</v>
      </c>
      <c r="AB2" s="1546" t="s">
        <v>887</v>
      </c>
      <c r="AC2" s="1546" t="s">
        <v>888</v>
      </c>
      <c r="AD2" s="1457" t="s">
        <v>889</v>
      </c>
      <c r="AE2" s="1457" t="s">
        <v>890</v>
      </c>
      <c r="AF2" s="1457" t="s">
        <v>891</v>
      </c>
      <c r="AG2" s="1457" t="s">
        <v>892</v>
      </c>
      <c r="AH2" s="1457" t="s">
        <v>893</v>
      </c>
      <c r="AI2" s="1457" t="s">
        <v>894</v>
      </c>
      <c r="AJ2" s="1457" t="s">
        <v>895</v>
      </c>
      <c r="AK2" s="1457" t="s">
        <v>896</v>
      </c>
    </row>
    <row r="3" spans="1:38" s="1515" customFormat="1" ht="17.399999999999999" hidden="1" x14ac:dyDescent="0.45">
      <c r="F3" s="1515">
        <v>2</v>
      </c>
      <c r="G3" s="1515">
        <v>0</v>
      </c>
      <c r="H3" s="1515">
        <v>2</v>
      </c>
      <c r="I3" s="1515">
        <v>2</v>
      </c>
      <c r="R3" s="1515">
        <v>2</v>
      </c>
      <c r="S3" s="1515">
        <v>0</v>
      </c>
      <c r="T3" s="1515">
        <v>2</v>
      </c>
      <c r="U3" s="1515">
        <v>3</v>
      </c>
      <c r="AB3" s="1549"/>
      <c r="AC3" s="1549"/>
      <c r="AD3" s="1515">
        <v>2</v>
      </c>
      <c r="AE3" s="1515">
        <v>0</v>
      </c>
      <c r="AF3" s="1515">
        <v>2</v>
      </c>
      <c r="AG3" s="1515">
        <v>4</v>
      </c>
    </row>
    <row r="4" spans="1:38" ht="19.8" hidden="1" x14ac:dyDescent="0.5">
      <c r="A4" s="1453" t="s">
        <v>1229</v>
      </c>
      <c r="B4" s="1453">
        <v>0.45</v>
      </c>
      <c r="C4" s="1453">
        <v>0.45</v>
      </c>
      <c r="D4" s="1460">
        <v>0.45</v>
      </c>
      <c r="E4" s="1460">
        <v>0.45</v>
      </c>
      <c r="F4" s="1453">
        <v>0.45</v>
      </c>
      <c r="G4" s="1453">
        <v>0.45</v>
      </c>
      <c r="H4" s="1453">
        <v>0.45</v>
      </c>
      <c r="I4" s="1453">
        <v>0.61</v>
      </c>
      <c r="J4" s="1453">
        <v>0.74</v>
      </c>
      <c r="K4" s="1453">
        <v>0.95</v>
      </c>
      <c r="L4" s="1453">
        <v>0.97</v>
      </c>
      <c r="M4" s="1450">
        <v>1.2</v>
      </c>
      <c r="N4" s="1453">
        <v>1.26</v>
      </c>
      <c r="O4" s="1453">
        <v>1.45</v>
      </c>
      <c r="P4" s="1460">
        <v>1.49</v>
      </c>
      <c r="Q4" s="1460">
        <v>1.7</v>
      </c>
      <c r="R4" s="1453">
        <v>1.72</v>
      </c>
      <c r="S4" s="1453">
        <v>1.95</v>
      </c>
      <c r="T4" s="1453">
        <v>1.95</v>
      </c>
      <c r="U4" s="1453">
        <v>2.2000000000000002</v>
      </c>
      <c r="V4" s="1453">
        <v>2.23</v>
      </c>
      <c r="W4" s="1453">
        <v>2.4500000000000002</v>
      </c>
      <c r="X4" s="1453">
        <v>2.4500000000000002</v>
      </c>
      <c r="Y4" s="1450">
        <v>2.4500000000000002</v>
      </c>
      <c r="Z4" s="1545">
        <v>2.4500000000000002</v>
      </c>
      <c r="AA4" s="1545">
        <v>2.4500000000000002</v>
      </c>
      <c r="AB4" s="1545">
        <v>2.4500000000000002</v>
      </c>
      <c r="AC4" s="1545">
        <v>2.4500000000000002</v>
      </c>
      <c r="AD4" s="1545">
        <v>2.4500000000000002</v>
      </c>
      <c r="AE4" s="1545">
        <v>2.4500000000000002</v>
      </c>
      <c r="AF4" s="1486">
        <f>INDEX('ตารางที่ 12'!$D:$H,17,MATCH(AF$2,'ตารางที่ 12'!$D$8:$H$8,0))</f>
        <v>2.4500000000000002</v>
      </c>
      <c r="AG4" s="1486">
        <f>INDEX('ตารางที่ 12'!$D:$H,17,MATCH(AG$2,'ตารางที่ 12'!$D$8:$H$8,0))</f>
        <v>2.4500000000000002</v>
      </c>
      <c r="AH4" s="1486">
        <f>INDEX('ตารางที่ 12'!$D:$H,17,MATCH(AH$2,'ตารางที่ 12'!$D$8:$H$8,0))</f>
        <v>2.4500000000000002</v>
      </c>
      <c r="AI4" s="1460"/>
      <c r="AJ4" s="1486"/>
      <c r="AK4" s="1486"/>
    </row>
    <row r="5" spans="1:38" ht="17.399999999999999" hidden="1" x14ac:dyDescent="0.45">
      <c r="A5" s="1453" t="s">
        <v>1230</v>
      </c>
      <c r="B5" s="1460" t="s">
        <v>194</v>
      </c>
      <c r="C5" s="1460" t="s">
        <v>194</v>
      </c>
      <c r="D5" s="1460" t="s">
        <v>194</v>
      </c>
      <c r="E5" s="1460" t="s">
        <v>194</v>
      </c>
      <c r="F5" s="1460" t="s">
        <v>194</v>
      </c>
      <c r="G5" s="1460" t="s">
        <v>194</v>
      </c>
      <c r="H5" s="1453" t="s">
        <v>194</v>
      </c>
      <c r="I5" s="1453" t="s">
        <v>194</v>
      </c>
      <c r="J5" s="1453" t="s">
        <v>194</v>
      </c>
      <c r="K5" s="1453" t="s">
        <v>194</v>
      </c>
      <c r="L5" s="1453" t="s">
        <v>194</v>
      </c>
      <c r="M5" s="1453" t="s">
        <v>194</v>
      </c>
      <c r="N5" s="1453" t="s">
        <v>194</v>
      </c>
      <c r="O5" s="1453" t="s">
        <v>194</v>
      </c>
      <c r="P5" s="1453" t="s">
        <v>194</v>
      </c>
      <c r="Q5" s="1453" t="s">
        <v>194</v>
      </c>
      <c r="R5" s="1453" t="s">
        <v>194</v>
      </c>
      <c r="S5" s="1453" t="s">
        <v>194</v>
      </c>
      <c r="T5" s="1453" t="s">
        <v>194</v>
      </c>
      <c r="U5" s="1453" t="s">
        <v>194</v>
      </c>
      <c r="V5" s="1453" t="s">
        <v>194</v>
      </c>
      <c r="W5" s="1453" t="s">
        <v>194</v>
      </c>
      <c r="X5" s="1453" t="s">
        <v>194</v>
      </c>
      <c r="Y5" s="1457" t="s">
        <v>194</v>
      </c>
      <c r="Z5" s="1546" t="s">
        <v>194</v>
      </c>
      <c r="AA5" s="1546" t="s">
        <v>194</v>
      </c>
      <c r="AB5" s="1546" t="s">
        <v>194</v>
      </c>
      <c r="AC5" s="1546" t="s">
        <v>194</v>
      </c>
      <c r="AD5" s="1546" t="s">
        <v>194</v>
      </c>
      <c r="AE5" s="1546" t="s">
        <v>194</v>
      </c>
      <c r="AF5" s="1457" t="s">
        <v>194</v>
      </c>
      <c r="AG5" s="1457" t="s">
        <v>194</v>
      </c>
      <c r="AH5" s="1457" t="s">
        <v>194</v>
      </c>
      <c r="AI5" s="1457"/>
      <c r="AJ5" s="1457"/>
      <c r="AK5" s="1457"/>
    </row>
    <row r="6" spans="1:38" ht="17.399999999999999" hidden="1" x14ac:dyDescent="0.45">
      <c r="A6" s="1453" t="s">
        <v>1231</v>
      </c>
      <c r="M6" s="1460"/>
      <c r="Y6" s="1460"/>
      <c r="Z6" s="1547"/>
      <c r="AA6" s="1547"/>
      <c r="AB6" s="1547"/>
      <c r="AC6" s="1547"/>
      <c r="AD6" s="1547"/>
      <c r="AE6" s="1547"/>
      <c r="AK6" s="1460"/>
    </row>
    <row r="7" spans="1:38" ht="17.399999999999999" hidden="1" x14ac:dyDescent="0.45">
      <c r="Z7" s="1547"/>
      <c r="AA7" s="1547"/>
      <c r="AB7" s="1547"/>
      <c r="AC7" s="1547"/>
      <c r="AD7" s="1547"/>
      <c r="AE7" s="1547"/>
    </row>
    <row r="8" spans="1:38" s="1457" customFormat="1" ht="17.399999999999999" hidden="1" x14ac:dyDescent="0.45">
      <c r="B8" s="1514" t="s">
        <v>885</v>
      </c>
      <c r="C8" s="1457" t="s">
        <v>886</v>
      </c>
      <c r="D8" s="1457" t="s">
        <v>887</v>
      </c>
      <c r="E8" s="1457" t="s">
        <v>888</v>
      </c>
      <c r="F8" s="1457" t="s">
        <v>889</v>
      </c>
      <c r="G8" s="1457" t="s">
        <v>890</v>
      </c>
      <c r="H8" s="1457" t="s">
        <v>891</v>
      </c>
      <c r="I8" s="1457" t="s">
        <v>892</v>
      </c>
      <c r="J8" s="1457" t="s">
        <v>893</v>
      </c>
      <c r="K8" s="1457" t="s">
        <v>894</v>
      </c>
      <c r="L8" s="1457" t="s">
        <v>895</v>
      </c>
      <c r="M8" s="1457" t="s">
        <v>896</v>
      </c>
      <c r="N8" s="1514" t="s">
        <v>885</v>
      </c>
      <c r="O8" s="1457" t="s">
        <v>886</v>
      </c>
      <c r="P8" s="1457" t="s">
        <v>887</v>
      </c>
      <c r="Q8" s="1457" t="s">
        <v>888</v>
      </c>
      <c r="R8" s="1457" t="s">
        <v>889</v>
      </c>
      <c r="S8" s="1457" t="s">
        <v>890</v>
      </c>
      <c r="T8" s="1457" t="s">
        <v>891</v>
      </c>
      <c r="U8" s="1457" t="s">
        <v>892</v>
      </c>
      <c r="V8" s="1457" t="s">
        <v>893</v>
      </c>
      <c r="W8" s="1457" t="s">
        <v>894</v>
      </c>
      <c r="X8" s="1457" t="s">
        <v>895</v>
      </c>
      <c r="Y8" s="1457" t="s">
        <v>896</v>
      </c>
      <c r="Z8" s="1548" t="s">
        <v>885</v>
      </c>
      <c r="AA8" s="1546" t="s">
        <v>886</v>
      </c>
      <c r="AB8" s="1546" t="s">
        <v>887</v>
      </c>
      <c r="AC8" s="1546" t="s">
        <v>888</v>
      </c>
      <c r="AD8" s="1546" t="s">
        <v>889</v>
      </c>
      <c r="AE8" s="1546" t="s">
        <v>890</v>
      </c>
      <c r="AF8" s="1457" t="s">
        <v>891</v>
      </c>
      <c r="AG8" s="1457" t="s">
        <v>892</v>
      </c>
      <c r="AH8" s="1457" t="s">
        <v>893</v>
      </c>
      <c r="AI8" s="1457" t="s">
        <v>894</v>
      </c>
      <c r="AJ8" s="1457" t="s">
        <v>895</v>
      </c>
      <c r="AK8" s="1457" t="s">
        <v>896</v>
      </c>
    </row>
    <row r="9" spans="1:38" s="1515" customFormat="1" ht="17.399999999999999" hidden="1" x14ac:dyDescent="0.45">
      <c r="F9" s="1515">
        <v>2</v>
      </c>
      <c r="G9" s="1515">
        <v>0</v>
      </c>
      <c r="H9" s="1515">
        <v>2</v>
      </c>
      <c r="I9" s="1515">
        <v>2</v>
      </c>
      <c r="R9" s="1515">
        <v>2</v>
      </c>
      <c r="S9" s="1515">
        <v>0</v>
      </c>
      <c r="T9" s="1515">
        <v>2</v>
      </c>
      <c r="U9" s="1515">
        <v>3</v>
      </c>
      <c r="Z9" s="1549"/>
      <c r="AA9" s="1549"/>
      <c r="AB9" s="1549"/>
      <c r="AC9" s="1549"/>
      <c r="AD9" s="1549">
        <v>2</v>
      </c>
      <c r="AE9" s="1549">
        <v>0</v>
      </c>
      <c r="AF9" s="1515">
        <v>2</v>
      </c>
      <c r="AG9" s="1515">
        <v>4</v>
      </c>
    </row>
    <row r="10" spans="1:38" ht="19.8" hidden="1" x14ac:dyDescent="0.5">
      <c r="A10" s="1453" t="s">
        <v>1232</v>
      </c>
      <c r="B10" s="1453">
        <v>5.0999999999999996</v>
      </c>
      <c r="C10" s="1453">
        <v>5.3</v>
      </c>
      <c r="D10" s="1453">
        <v>6.3</v>
      </c>
      <c r="E10" s="1453">
        <v>5.9</v>
      </c>
      <c r="F10" s="1453">
        <v>5.8</v>
      </c>
      <c r="G10" s="1453">
        <v>6.2</v>
      </c>
      <c r="H10" s="1453">
        <v>5.3</v>
      </c>
      <c r="I10" s="1453">
        <v>5.2</v>
      </c>
      <c r="J10" s="1453">
        <v>4.5</v>
      </c>
      <c r="K10" s="1453">
        <v>4.2</v>
      </c>
      <c r="L10" s="1453">
        <v>4.7</v>
      </c>
      <c r="M10" s="1450">
        <v>3.9</v>
      </c>
      <c r="N10" s="1453">
        <v>3.6</v>
      </c>
      <c r="O10" s="1453">
        <v>3.5</v>
      </c>
      <c r="P10" s="1453">
        <v>2.7</v>
      </c>
      <c r="Q10" s="1453">
        <v>2.2999999999999998</v>
      </c>
      <c r="R10" s="1453">
        <v>1.8</v>
      </c>
      <c r="S10" s="1453">
        <v>1.7</v>
      </c>
      <c r="T10" s="1453">
        <v>1.6</v>
      </c>
      <c r="U10" s="1453">
        <v>1.3</v>
      </c>
      <c r="V10" s="1453">
        <v>1.9</v>
      </c>
      <c r="W10" s="1453">
        <v>1.8</v>
      </c>
      <c r="X10" s="1453">
        <v>1.5</v>
      </c>
      <c r="Y10" s="1450">
        <v>2</v>
      </c>
      <c r="Z10" s="1547">
        <v>2.4</v>
      </c>
      <c r="AA10" s="1547">
        <v>2.6</v>
      </c>
      <c r="AB10" s="1547">
        <v>2.5</v>
      </c>
      <c r="AC10" s="1547">
        <v>2.6</v>
      </c>
      <c r="AD10" s="1547">
        <v>3.1</v>
      </c>
      <c r="AE10" s="1547">
        <v>3</v>
      </c>
      <c r="AF10" s="1487">
        <f>INDEX('ตารางที่ 12'!$D:$H,40,MATCH(AF$2,'ตารางที่ 12'!$D$8:$H$8,0))</f>
        <v>3.2</v>
      </c>
      <c r="AG10" s="1487">
        <f>INDEX('ตารางที่ 12'!$D:$H,40,MATCH(AG$2,'ตารางที่ 12'!$D$8:$H$8,0))</f>
        <v>2.7</v>
      </c>
      <c r="AH10" s="1487">
        <f>INDEX('ตารางที่ 12'!$D:$H,40,MATCH(AH$2,'ตารางที่ 12'!$D$8:$H$8,0))</f>
        <v>3.1</v>
      </c>
      <c r="AJ10" s="1487"/>
      <c r="AK10" s="1487"/>
    </row>
    <row r="11" spans="1:38" ht="19.8" hidden="1" x14ac:dyDescent="0.5">
      <c r="A11" s="1453" t="s">
        <v>1233</v>
      </c>
      <c r="B11" s="1453">
        <v>13.4</v>
      </c>
      <c r="C11" s="1453">
        <v>8.9</v>
      </c>
      <c r="D11" s="1453">
        <v>12.7</v>
      </c>
      <c r="E11" s="1453">
        <v>11.6</v>
      </c>
      <c r="F11" s="1453">
        <v>10.3</v>
      </c>
      <c r="G11" s="1453">
        <v>10.1</v>
      </c>
      <c r="H11" s="1453">
        <v>8.9</v>
      </c>
      <c r="I11" s="1453">
        <v>5.8</v>
      </c>
      <c r="J11" s="1453">
        <v>6.3</v>
      </c>
      <c r="K11" s="1453">
        <v>3.8</v>
      </c>
      <c r="L11" s="1453">
        <v>5.5</v>
      </c>
      <c r="M11" s="1450">
        <v>3.1</v>
      </c>
      <c r="N11" s="1453">
        <v>3.3</v>
      </c>
      <c r="O11" s="1453">
        <v>6.5</v>
      </c>
      <c r="P11" s="1453">
        <v>3.7</v>
      </c>
      <c r="Q11" s="1453">
        <v>6.2</v>
      </c>
      <c r="R11" s="1453">
        <v>3.3</v>
      </c>
      <c r="S11" s="1453">
        <v>3.7</v>
      </c>
      <c r="T11" s="1453">
        <v>1.8</v>
      </c>
      <c r="U11" s="1453">
        <v>2.2000000000000002</v>
      </c>
      <c r="V11" s="1453">
        <v>1.7</v>
      </c>
      <c r="W11" s="1453">
        <v>2</v>
      </c>
      <c r="X11" s="1453">
        <v>1.4</v>
      </c>
      <c r="Y11" s="1450">
        <v>4.2</v>
      </c>
      <c r="Z11" s="1547">
        <v>2.2000000000000002</v>
      </c>
      <c r="AA11" s="1547">
        <v>1.8</v>
      </c>
      <c r="AB11" s="1547">
        <v>2.7</v>
      </c>
      <c r="AC11" s="1547">
        <v>1.2</v>
      </c>
      <c r="AD11" s="1547">
        <v>3</v>
      </c>
      <c r="AE11" s="1547">
        <v>3.5</v>
      </c>
      <c r="AF11" s="1487">
        <f>INDEX('ตารางที่ 12'!$D:$H,38,MATCH(AF$2,'ตารางที่ 12'!$D$8:$H$8,0))</f>
        <v>3.4</v>
      </c>
      <c r="AG11" s="1487">
        <f>INDEX('ตารางที่ 12'!$D:$H,38,MATCH(AG$2,'ตารางที่ 12'!$D$8:$H$8,0))</f>
        <v>3.8</v>
      </c>
      <c r="AH11" s="1487">
        <f>INDEX('ตารางที่ 12'!$D:$H,38,MATCH(AH$2,'ตารางที่ 12'!$D$8:$H$8,0))</f>
        <v>9.1999999999999993</v>
      </c>
      <c r="AJ11" s="1487"/>
      <c r="AK11" s="1487"/>
    </row>
    <row r="12" spans="1:38" ht="17.399999999999999" hidden="1" x14ac:dyDescent="0.45">
      <c r="Z12" s="1547"/>
      <c r="AA12" s="1547"/>
      <c r="AB12" s="1547"/>
      <c r="AC12" s="1547"/>
      <c r="AD12" s="1547"/>
      <c r="AE12" s="1547"/>
    </row>
    <row r="13" spans="1:38" s="1457" customFormat="1" ht="17.399999999999999" hidden="1" x14ac:dyDescent="0.45">
      <c r="B13" s="1514" t="s">
        <v>885</v>
      </c>
      <c r="C13" s="1457" t="s">
        <v>886</v>
      </c>
      <c r="D13" s="1457" t="s">
        <v>887</v>
      </c>
      <c r="E13" s="1457" t="s">
        <v>888</v>
      </c>
      <c r="F13" s="1457" t="s">
        <v>889</v>
      </c>
      <c r="G13" s="1457" t="s">
        <v>890</v>
      </c>
      <c r="H13" s="1457" t="s">
        <v>891</v>
      </c>
      <c r="I13" s="1457" t="s">
        <v>892</v>
      </c>
      <c r="J13" s="1457" t="s">
        <v>893</v>
      </c>
      <c r="K13" s="1457" t="s">
        <v>894</v>
      </c>
      <c r="L13" s="1457" t="s">
        <v>895</v>
      </c>
      <c r="M13" s="1457" t="s">
        <v>896</v>
      </c>
      <c r="N13" s="1514" t="s">
        <v>885</v>
      </c>
      <c r="O13" s="1457" t="s">
        <v>886</v>
      </c>
      <c r="P13" s="1457" t="s">
        <v>887</v>
      </c>
      <c r="Q13" s="1457" t="s">
        <v>888</v>
      </c>
      <c r="R13" s="1457" t="s">
        <v>889</v>
      </c>
      <c r="S13" s="1457" t="s">
        <v>890</v>
      </c>
      <c r="T13" s="1457" t="s">
        <v>891</v>
      </c>
      <c r="U13" s="1457" t="s">
        <v>892</v>
      </c>
      <c r="V13" s="1457" t="s">
        <v>893</v>
      </c>
      <c r="W13" s="1457" t="s">
        <v>894</v>
      </c>
      <c r="X13" s="1457" t="s">
        <v>895</v>
      </c>
      <c r="Y13" s="1457" t="s">
        <v>896</v>
      </c>
      <c r="Z13" s="1548" t="s">
        <v>885</v>
      </c>
      <c r="AA13" s="1546" t="s">
        <v>886</v>
      </c>
      <c r="AB13" s="1546" t="s">
        <v>887</v>
      </c>
      <c r="AC13" s="1546" t="s">
        <v>888</v>
      </c>
      <c r="AD13" s="1546" t="s">
        <v>889</v>
      </c>
      <c r="AE13" s="1546" t="s">
        <v>890</v>
      </c>
      <c r="AF13" s="1457" t="s">
        <v>891</v>
      </c>
      <c r="AG13" s="1457" t="s">
        <v>892</v>
      </c>
      <c r="AH13" s="1457" t="s">
        <v>893</v>
      </c>
      <c r="AI13" s="1457" t="s">
        <v>894</v>
      </c>
      <c r="AJ13" s="1457" t="s">
        <v>895</v>
      </c>
      <c r="AK13" s="1457" t="s">
        <v>896</v>
      </c>
    </row>
    <row r="14" spans="1:38" s="1515" customFormat="1" ht="17.399999999999999" hidden="1" x14ac:dyDescent="0.45">
      <c r="F14" s="1515">
        <v>2</v>
      </c>
      <c r="G14" s="1515">
        <v>0</v>
      </c>
      <c r="H14" s="1515">
        <v>2</v>
      </c>
      <c r="I14" s="1515">
        <v>2</v>
      </c>
      <c r="R14" s="1515">
        <v>2</v>
      </c>
      <c r="S14" s="1515">
        <v>0</v>
      </c>
      <c r="T14" s="1515">
        <v>2</v>
      </c>
      <c r="U14" s="1515">
        <v>3</v>
      </c>
      <c r="Z14" s="1549"/>
      <c r="AA14" s="1549"/>
      <c r="AB14" s="1549"/>
      <c r="AC14" s="1549"/>
      <c r="AD14" s="1549">
        <v>2</v>
      </c>
      <c r="AE14" s="1549">
        <v>0</v>
      </c>
      <c r="AF14" s="1515">
        <v>2</v>
      </c>
      <c r="AG14" s="1515">
        <v>4</v>
      </c>
    </row>
    <row r="15" spans="1:38" ht="19.8" hidden="1" x14ac:dyDescent="0.5">
      <c r="A15" s="1453" t="s">
        <v>1234</v>
      </c>
      <c r="B15" s="1453">
        <v>4.8</v>
      </c>
      <c r="C15" s="1453">
        <v>5.2</v>
      </c>
      <c r="D15" s="1453">
        <v>6.1</v>
      </c>
      <c r="E15" s="1453">
        <v>5.4</v>
      </c>
      <c r="F15" s="1453">
        <v>5.5</v>
      </c>
      <c r="G15" s="1453">
        <v>5.9</v>
      </c>
      <c r="H15" s="1453">
        <v>5.3</v>
      </c>
      <c r="I15" s="1453">
        <v>5.5</v>
      </c>
      <c r="J15" s="1453">
        <v>5</v>
      </c>
      <c r="K15" s="1453">
        <v>4.8</v>
      </c>
      <c r="L15" s="1453">
        <v>5.3</v>
      </c>
      <c r="M15" s="1450">
        <v>4.5</v>
      </c>
      <c r="N15" s="1453">
        <v>4</v>
      </c>
      <c r="O15" s="1453">
        <v>3.7</v>
      </c>
      <c r="P15" s="1453">
        <v>3.1</v>
      </c>
      <c r="Q15" s="1453">
        <v>2.7</v>
      </c>
      <c r="R15" s="1453">
        <v>2</v>
      </c>
      <c r="S15" s="1453">
        <v>2.1</v>
      </c>
      <c r="T15" s="1453">
        <v>1.8</v>
      </c>
      <c r="U15" s="1453">
        <v>1.4</v>
      </c>
      <c r="V15" s="1453">
        <v>1.8</v>
      </c>
      <c r="W15" s="1453">
        <v>1.3</v>
      </c>
      <c r="X15" s="1453">
        <v>1.1000000000000001</v>
      </c>
      <c r="Y15" s="1450">
        <v>1.5</v>
      </c>
      <c r="Z15" s="1547">
        <v>2.2000000000000002</v>
      </c>
      <c r="AA15" s="1547">
        <v>2.1</v>
      </c>
      <c r="AB15" s="1547">
        <v>2</v>
      </c>
      <c r="AC15" s="1547">
        <v>2.2999999999999998</v>
      </c>
      <c r="AD15" s="1547">
        <v>2.7</v>
      </c>
      <c r="AE15" s="1547">
        <v>2.6</v>
      </c>
      <c r="AF15" s="1487">
        <f>INDEX('ตารางที่ 12'!$D:$H,11,MATCH(AF$2,'ตารางที่ 12'!$D$8:$H$8,0))</f>
        <v>2.9</v>
      </c>
      <c r="AG15" s="1487">
        <f>INDEX('ตารางที่ 12'!$D:$H,11,MATCH(AG$2,'ตารางที่ 12'!$D$8:$H$8,0))</f>
        <v>2.2999999999999998</v>
      </c>
      <c r="AH15" s="1487">
        <f>INDEX('ตารางที่ 12'!$D:$H,11,MATCH(AH$2,'ตารางที่ 12'!$D$8:$H$8,0))</f>
        <v>2.7</v>
      </c>
      <c r="AJ15" s="1487"/>
      <c r="AK15" s="1487"/>
      <c r="AL15" s="1487"/>
    </row>
    <row r="16" spans="1:38" ht="19.8" hidden="1" x14ac:dyDescent="0.5">
      <c r="A16" s="1453" t="s">
        <v>1235</v>
      </c>
      <c r="B16" s="1453">
        <v>4.2</v>
      </c>
      <c r="C16" s="1453">
        <v>4.2</v>
      </c>
      <c r="D16" s="1453">
        <v>4.0999999999999996</v>
      </c>
      <c r="E16" s="1453">
        <v>4.0999999999999996</v>
      </c>
      <c r="F16" s="1453">
        <v>4.0999999999999996</v>
      </c>
      <c r="G16" s="1453">
        <v>4.0999999999999996</v>
      </c>
      <c r="H16" s="1453">
        <v>4.4000000000000004</v>
      </c>
      <c r="I16" s="1453">
        <v>3.7</v>
      </c>
      <c r="J16" s="1453">
        <v>3.5</v>
      </c>
      <c r="K16" s="1453">
        <v>3.3</v>
      </c>
      <c r="L16" s="1453">
        <v>2.9</v>
      </c>
      <c r="M16" s="1450">
        <v>2.1</v>
      </c>
      <c r="N16" s="1453">
        <v>2</v>
      </c>
      <c r="O16" s="1453">
        <v>2</v>
      </c>
      <c r="P16" s="1453">
        <v>1.5</v>
      </c>
      <c r="Q16" s="1453">
        <v>1.4</v>
      </c>
      <c r="R16" s="1453">
        <v>1.3</v>
      </c>
      <c r="S16" s="1453">
        <v>1</v>
      </c>
      <c r="T16" s="1453">
        <v>0.2</v>
      </c>
      <c r="U16" s="1453">
        <v>0.6</v>
      </c>
      <c r="V16" s="1453">
        <v>1</v>
      </c>
      <c r="W16" s="1453">
        <v>0.9</v>
      </c>
      <c r="X16" s="1453">
        <v>1.1000000000000001</v>
      </c>
      <c r="Y16" s="1450">
        <v>1.5</v>
      </c>
      <c r="Z16" s="1547">
        <v>1.5</v>
      </c>
      <c r="AA16" s="1547">
        <v>1.4</v>
      </c>
      <c r="AB16" s="1547">
        <v>1.5</v>
      </c>
      <c r="AC16" s="1547">
        <v>1.4</v>
      </c>
      <c r="AD16" s="1547">
        <v>1</v>
      </c>
      <c r="AE16" s="1547">
        <v>1</v>
      </c>
      <c r="AF16" s="1487">
        <f>INDEX('ตารางที่ 12'!$D:$H,13,MATCH(AF$2,'ตารางที่ 12'!$D$8:$H$8,0))</f>
        <v>0.9</v>
      </c>
      <c r="AG16" s="1487">
        <f>INDEX('ตารางที่ 12'!$D:$H,13,MATCH(AG$2,'ตารางที่ 12'!$D$8:$H$8,0))</f>
        <v>0.5</v>
      </c>
      <c r="AH16" s="1487">
        <f>INDEX('ตารางที่ 12'!$D:$H,13,MATCH(AH$2,'ตารางที่ 12'!$D$8:$H$8,0))</f>
        <v>0.2</v>
      </c>
      <c r="AJ16" s="1487"/>
      <c r="AK16" s="1487"/>
      <c r="AL16" s="1487"/>
    </row>
    <row r="17" spans="1:37" ht="17.399999999999999" hidden="1" x14ac:dyDescent="0.45">
      <c r="Z17" s="1547"/>
      <c r="AA17" s="1547"/>
      <c r="AB17" s="1547"/>
      <c r="AC17" s="1547"/>
      <c r="AD17" s="1547"/>
      <c r="AE17" s="1547"/>
    </row>
    <row r="18" spans="1:37" s="1457" customFormat="1" ht="17.399999999999999" hidden="1" x14ac:dyDescent="0.45">
      <c r="B18" s="1514" t="s">
        <v>885</v>
      </c>
      <c r="C18" s="1457" t="s">
        <v>886</v>
      </c>
      <c r="D18" s="1457" t="s">
        <v>887</v>
      </c>
      <c r="E18" s="1457" t="s">
        <v>888</v>
      </c>
      <c r="F18" s="1457" t="s">
        <v>889</v>
      </c>
      <c r="G18" s="1457" t="s">
        <v>890</v>
      </c>
      <c r="H18" s="1457" t="s">
        <v>891</v>
      </c>
      <c r="I18" s="1457" t="s">
        <v>892</v>
      </c>
      <c r="J18" s="1457" t="s">
        <v>893</v>
      </c>
      <c r="K18" s="1457" t="s">
        <v>894</v>
      </c>
      <c r="L18" s="1457" t="s">
        <v>895</v>
      </c>
      <c r="M18" s="1457" t="s">
        <v>896</v>
      </c>
      <c r="N18" s="1514" t="s">
        <v>885</v>
      </c>
      <c r="O18" s="1457" t="s">
        <v>886</v>
      </c>
      <c r="P18" s="1457" t="s">
        <v>887</v>
      </c>
      <c r="Q18" s="1457" t="s">
        <v>888</v>
      </c>
      <c r="R18" s="1457" t="s">
        <v>889</v>
      </c>
      <c r="S18" s="1457" t="s">
        <v>890</v>
      </c>
      <c r="T18" s="1457" t="s">
        <v>891</v>
      </c>
      <c r="U18" s="1457" t="s">
        <v>892</v>
      </c>
      <c r="V18" s="1457" t="s">
        <v>893</v>
      </c>
      <c r="W18" s="1457" t="s">
        <v>894</v>
      </c>
      <c r="X18" s="1457" t="s">
        <v>895</v>
      </c>
      <c r="Y18" s="1457" t="s">
        <v>896</v>
      </c>
      <c r="Z18" s="1548" t="s">
        <v>885</v>
      </c>
      <c r="AA18" s="1546" t="s">
        <v>886</v>
      </c>
      <c r="AB18" s="1546" t="s">
        <v>887</v>
      </c>
      <c r="AC18" s="1546" t="s">
        <v>888</v>
      </c>
      <c r="AD18" s="1546" t="s">
        <v>889</v>
      </c>
      <c r="AE18" s="1546" t="s">
        <v>890</v>
      </c>
      <c r="AF18" s="1457" t="s">
        <v>891</v>
      </c>
      <c r="AG18" s="1457" t="s">
        <v>892</v>
      </c>
      <c r="AH18" s="1457" t="s">
        <v>893</v>
      </c>
      <c r="AI18" s="1457" t="s">
        <v>894</v>
      </c>
      <c r="AJ18" s="1457" t="s">
        <v>895</v>
      </c>
      <c r="AK18" s="1457" t="s">
        <v>896</v>
      </c>
    </row>
    <row r="19" spans="1:37" s="1515" customFormat="1" ht="17.399999999999999" hidden="1" x14ac:dyDescent="0.45">
      <c r="F19" s="1515">
        <v>2</v>
      </c>
      <c r="G19" s="1515">
        <v>0</v>
      </c>
      <c r="H19" s="1515">
        <v>2</v>
      </c>
      <c r="I19" s="1515">
        <v>2</v>
      </c>
      <c r="R19" s="1515">
        <v>2</v>
      </c>
      <c r="S19" s="1515">
        <v>0</v>
      </c>
      <c r="T19" s="1515">
        <v>2</v>
      </c>
      <c r="U19" s="1515">
        <v>3</v>
      </c>
      <c r="Z19" s="1549"/>
      <c r="AA19" s="1549"/>
      <c r="AB19" s="1549"/>
      <c r="AC19" s="1549"/>
      <c r="AD19" s="1549">
        <v>2</v>
      </c>
      <c r="AE19" s="1549">
        <v>0</v>
      </c>
      <c r="AF19" s="1515">
        <v>2</v>
      </c>
      <c r="AG19" s="1515">
        <v>4</v>
      </c>
    </row>
    <row r="20" spans="1:37" ht="17.399999999999999" hidden="1" x14ac:dyDescent="0.45">
      <c r="A20" s="1453" t="s">
        <v>1236</v>
      </c>
      <c r="B20" s="1460">
        <v>84.15</v>
      </c>
      <c r="C20" s="1460">
        <v>83.75</v>
      </c>
      <c r="D20" s="1460">
        <v>83.22</v>
      </c>
      <c r="E20" s="1460">
        <v>83.42</v>
      </c>
      <c r="F20" s="1460">
        <v>83.24</v>
      </c>
      <c r="G20" s="1460">
        <v>83.82</v>
      </c>
      <c r="H20" s="1460">
        <v>84.25</v>
      </c>
      <c r="I20" s="1460">
        <v>83.93</v>
      </c>
      <c r="J20" s="1460">
        <v>83.958641919120865</v>
      </c>
      <c r="K20" s="1460">
        <v>83.063014393818477</v>
      </c>
      <c r="L20" s="1460">
        <v>82.522603757950932</v>
      </c>
      <c r="M20" s="1453">
        <v>82.530017710042742</v>
      </c>
      <c r="N20" s="1460">
        <v>82.543033187715992</v>
      </c>
      <c r="O20" s="1460">
        <v>82.268300091120778</v>
      </c>
      <c r="P20" s="1460">
        <v>81.940614972830915</v>
      </c>
      <c r="Q20" s="1460">
        <v>82.260958107059736</v>
      </c>
      <c r="R20" s="1460">
        <v>82.581483565642301</v>
      </c>
      <c r="S20" s="1460">
        <v>82.908625523097541</v>
      </c>
      <c r="T20" s="1460">
        <v>82.890765339166336</v>
      </c>
      <c r="U20" s="1460">
        <v>83.30275902553565</v>
      </c>
      <c r="V20" s="1460">
        <v>83.310157514251088</v>
      </c>
      <c r="W20" s="1460">
        <v>82.761100271068386</v>
      </c>
      <c r="X20" s="1460">
        <v>82.535587117101912</v>
      </c>
      <c r="Y20" s="1460">
        <v>82.595885557819571</v>
      </c>
      <c r="Z20" s="1545">
        <v>82.017951345553428</v>
      </c>
      <c r="AA20" s="1545">
        <v>81.679413525547233</v>
      </c>
      <c r="AB20" s="1545">
        <v>81.474795277052465</v>
      </c>
      <c r="AC20" s="1545">
        <v>81.54706172839505</v>
      </c>
      <c r="AD20" s="1545">
        <v>81.23354511201147</v>
      </c>
      <c r="AE20" s="1545">
        <v>81.638602703805375</v>
      </c>
      <c r="AF20" s="1486">
        <f>INDEX('ตารางที่ 12'!$D:$H,12,MATCH(AF$2,'ตารางที่ 12'!$D$8:$H$8,0))/INDEX('ตารางที่ 12'!$D:$H,10,MATCH(AF$2,'ตารางที่ 12'!$D$8:$H$8,0))*100</f>
        <v>81.298550127883317</v>
      </c>
      <c r="AG20" s="1486">
        <f>INDEX('ตารางที่ 12'!$D:$H,12,MATCH(AG$2,'ตารางที่ 12'!$D$8:$H$8,0))/INDEX('ตารางที่ 12'!$D:$H,10,MATCH(AG$2,'ตารางที่ 12'!$D$8:$H$8,0))*100</f>
        <v>81.895221885176966</v>
      </c>
      <c r="AH20" s="1486">
        <f>INDEX('ตารางที่ 12'!$D:$H,12,MATCH(AH$2,'ตารางที่ 12'!$D$8:$H$8,0))/INDEX('ตารางที่ 12'!$D:$H,10,MATCH(AH$2,'ตารางที่ 12'!$D$8:$H$8,0))*100</f>
        <v>81.343254015419845</v>
      </c>
      <c r="AI20" s="1460"/>
      <c r="AJ20" s="1486"/>
      <c r="AK20" s="1486"/>
    </row>
    <row r="21" spans="1:37" ht="16.5" hidden="1" customHeight="1" x14ac:dyDescent="0.45">
      <c r="M21" s="1461"/>
      <c r="N21" s="1461"/>
    </row>
    <row r="22" spans="1:37" ht="16.5" hidden="1" customHeight="1" x14ac:dyDescent="0.45">
      <c r="V22" s="1461"/>
    </row>
    <row r="23" spans="1:37" ht="16.5" hidden="1" customHeight="1" x14ac:dyDescent="0.6">
      <c r="AD23" s="1462"/>
      <c r="AE23" s="1462"/>
      <c r="AF23" s="1462"/>
      <c r="AG23" s="1462"/>
      <c r="AH23" s="1462"/>
    </row>
    <row r="24" spans="1:37" ht="16.5" customHeight="1" x14ac:dyDescent="0.6">
      <c r="AD24" s="1462"/>
      <c r="AE24" s="1462"/>
      <c r="AF24" s="1462"/>
      <c r="AG24" s="1462"/>
      <c r="AH24" s="1462"/>
    </row>
  </sheetData>
  <pageMargins left="0.98425196850393704" right="0.39370078740157483" top="0.39370078740157483" bottom="0" header="0" footer="0"/>
  <pageSetup paperSize="9" scale="75" orientation="landscape" r:id="rId1"/>
  <headerFooter alignWithMargins="0"/>
  <colBreaks count="1" manualBreakCount="1">
    <brk id="17"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J49"/>
  <sheetViews>
    <sheetView showGridLines="0" zoomScale="55" zoomScaleNormal="55" zoomScalePageLayoutView="60" workbookViewId="0">
      <selection activeCell="F37" sqref="F37"/>
    </sheetView>
  </sheetViews>
  <sheetFormatPr defaultColWidth="9.375" defaultRowHeight="23.4" x14ac:dyDescent="0.6"/>
  <cols>
    <col min="1" max="1" width="49.5" style="84" customWidth="1"/>
    <col min="2" max="7" width="14.625" style="84" customWidth="1"/>
    <col min="8" max="8" width="12.625" style="84" customWidth="1"/>
    <col min="9" max="9" width="14.625" style="84" customWidth="1"/>
    <col min="10" max="10" width="49.625" style="84" customWidth="1"/>
    <col min="11" max="16384" width="9.375" style="84"/>
  </cols>
  <sheetData>
    <row r="1" spans="1:10" ht="15" customHeight="1" x14ac:dyDescent="0.6">
      <c r="J1" s="122">
        <v>38</v>
      </c>
    </row>
    <row r="2" spans="1:10" s="5" customFormat="1" ht="21" customHeight="1" x14ac:dyDescent="0.6">
      <c r="A2" s="1657" t="s">
        <v>1237</v>
      </c>
      <c r="B2" s="1657"/>
      <c r="C2" s="1657"/>
      <c r="D2" s="1657"/>
      <c r="E2" s="1657"/>
      <c r="F2" s="1657"/>
      <c r="G2" s="1657"/>
      <c r="H2" s="1657"/>
      <c r="I2" s="1657"/>
      <c r="J2" s="1657"/>
    </row>
    <row r="3" spans="1:10" s="5" customFormat="1" ht="21" customHeight="1" x14ac:dyDescent="0.6">
      <c r="A3" s="1658" t="s">
        <v>1238</v>
      </c>
      <c r="B3" s="1658"/>
      <c r="C3" s="1658"/>
      <c r="D3" s="1658"/>
      <c r="E3" s="1658"/>
      <c r="F3" s="1658"/>
      <c r="G3" s="1658"/>
      <c r="H3" s="1658"/>
      <c r="I3" s="1658"/>
      <c r="J3" s="1658"/>
    </row>
    <row r="4" spans="1:10" s="5" customFormat="1" ht="21" customHeight="1" x14ac:dyDescent="0.6">
      <c r="A4" s="123" t="s">
        <v>831</v>
      </c>
      <c r="B4" s="124"/>
      <c r="C4" s="124"/>
      <c r="D4" s="124"/>
      <c r="E4" s="124"/>
      <c r="F4" s="124"/>
      <c r="G4" s="124"/>
      <c r="H4" s="124"/>
      <c r="I4" s="124"/>
      <c r="J4" s="125" t="s">
        <v>1239</v>
      </c>
    </row>
    <row r="5" spans="1:10" s="5" customFormat="1" ht="21" customHeight="1" x14ac:dyDescent="0.6">
      <c r="A5" s="782"/>
      <c r="B5" s="783"/>
      <c r="C5" s="783"/>
      <c r="D5" s="526">
        <v>2567</v>
      </c>
      <c r="E5" s="526"/>
      <c r="F5" s="526"/>
      <c r="G5" s="526"/>
      <c r="H5" s="526"/>
      <c r="I5" s="526" t="s">
        <v>340</v>
      </c>
      <c r="J5" s="782"/>
    </row>
    <row r="6" spans="1:10" s="5" customFormat="1" ht="23.1" customHeight="1" x14ac:dyDescent="0.6">
      <c r="A6" s="590"/>
      <c r="B6" s="784">
        <v>2565</v>
      </c>
      <c r="C6" s="784">
        <v>2566</v>
      </c>
      <c r="D6" s="531">
        <v>2024</v>
      </c>
      <c r="E6" s="531"/>
      <c r="F6" s="531"/>
      <c r="G6" s="531"/>
      <c r="H6" s="531"/>
      <c r="I6" s="531" t="s">
        <v>341</v>
      </c>
      <c r="J6" s="590"/>
    </row>
    <row r="7" spans="1:10" s="5" customFormat="1" ht="18" customHeight="1" x14ac:dyDescent="0.6">
      <c r="A7" s="785"/>
      <c r="B7" s="939">
        <v>2022</v>
      </c>
      <c r="C7" s="939">
        <v>2023</v>
      </c>
      <c r="D7" s="525" t="s">
        <v>177</v>
      </c>
      <c r="E7" s="525" t="s">
        <v>178</v>
      </c>
      <c r="F7" s="525" t="s">
        <v>179</v>
      </c>
      <c r="G7" s="525" t="s">
        <v>180</v>
      </c>
      <c r="H7" s="525" t="s">
        <v>181</v>
      </c>
      <c r="I7" s="525" t="s">
        <v>342</v>
      </c>
      <c r="J7" s="786"/>
    </row>
    <row r="8" spans="1:10" s="5" customFormat="1" ht="18" customHeight="1" x14ac:dyDescent="0.6">
      <c r="A8" s="787"/>
      <c r="B8" s="940"/>
      <c r="C8" s="940"/>
      <c r="D8" s="941" t="s">
        <v>183</v>
      </c>
      <c r="E8" s="941" t="s">
        <v>184</v>
      </c>
      <c r="F8" s="941" t="s">
        <v>185</v>
      </c>
      <c r="G8" s="941" t="s">
        <v>186</v>
      </c>
      <c r="H8" s="941" t="s">
        <v>187</v>
      </c>
      <c r="I8" s="941" t="s">
        <v>343</v>
      </c>
      <c r="J8" s="787"/>
    </row>
    <row r="9" spans="1:10" s="5" customFormat="1" ht="9.75" customHeight="1" x14ac:dyDescent="0.6">
      <c r="A9" s="332"/>
      <c r="B9" s="333"/>
      <c r="C9" s="333"/>
      <c r="D9" s="203"/>
      <c r="E9" s="203"/>
      <c r="F9" s="203"/>
      <c r="G9" s="203"/>
      <c r="H9" s="203"/>
      <c r="I9" s="203"/>
      <c r="J9" s="332"/>
    </row>
    <row r="10" spans="1:10" s="5" customFormat="1" ht="18" customHeight="1" x14ac:dyDescent="0.6">
      <c r="A10" s="788" t="s">
        <v>1240</v>
      </c>
      <c r="B10" s="789">
        <v>11642.2</v>
      </c>
      <c r="C10" s="789">
        <v>11725.7</v>
      </c>
      <c r="D10" s="789">
        <v>1280.9253899999999</v>
      </c>
      <c r="E10" s="789">
        <v>1296.0848000000001</v>
      </c>
      <c r="F10" s="789">
        <v>1251.2</v>
      </c>
      <c r="G10" s="789">
        <v>1208.3</v>
      </c>
      <c r="H10" s="789">
        <v>736.2</v>
      </c>
      <c r="I10" s="789">
        <v>10180.6</v>
      </c>
      <c r="J10" s="790" t="s">
        <v>1241</v>
      </c>
    </row>
    <row r="11" spans="1:10" s="17" customFormat="1" ht="18" customHeight="1" x14ac:dyDescent="0.6">
      <c r="A11" s="334"/>
      <c r="B11" s="337" t="s">
        <v>1242</v>
      </c>
      <c r="C11" s="337">
        <v>140.6</v>
      </c>
      <c r="D11" s="337">
        <v>20.513688612198671</v>
      </c>
      <c r="E11" s="337">
        <v>16.387610904029749</v>
      </c>
      <c r="F11" s="337">
        <v>33</v>
      </c>
      <c r="G11" s="337">
        <v>16.3</v>
      </c>
      <c r="H11" s="337" t="s">
        <v>1243</v>
      </c>
      <c r="I11" s="337" t="s">
        <v>1244</v>
      </c>
      <c r="J11" s="335"/>
    </row>
    <row r="12" spans="1:10" s="5" customFormat="1" ht="18" customHeight="1" x14ac:dyDescent="0.6">
      <c r="A12" s="791" t="s">
        <v>1245</v>
      </c>
      <c r="B12" s="789">
        <v>7155.3</v>
      </c>
      <c r="C12" s="789">
        <v>7269.7</v>
      </c>
      <c r="D12" s="789">
        <v>769.33299999999997</v>
      </c>
      <c r="E12" s="789">
        <v>613.947</v>
      </c>
      <c r="F12" s="789">
        <v>685.7</v>
      </c>
      <c r="G12" s="789">
        <v>689.4</v>
      </c>
      <c r="H12" s="789">
        <v>601.79999999999995</v>
      </c>
      <c r="I12" s="789">
        <v>5782.8</v>
      </c>
      <c r="J12" s="790" t="s">
        <v>1246</v>
      </c>
    </row>
    <row r="13" spans="1:10" s="5" customFormat="1" ht="18" customHeight="1" x14ac:dyDescent="0.6">
      <c r="A13" s="336"/>
      <c r="B13" s="337" t="s">
        <v>1247</v>
      </c>
      <c r="C13" s="337">
        <v>150</v>
      </c>
      <c r="I13" s="337" t="s">
        <v>1248</v>
      </c>
      <c r="J13" s="338"/>
    </row>
    <row r="14" spans="1:10" s="5" customFormat="1" ht="18" customHeight="1" x14ac:dyDescent="0.6">
      <c r="A14" s="792" t="s">
        <v>1249</v>
      </c>
      <c r="B14" s="793">
        <v>1287.9000000000001</v>
      </c>
      <c r="C14" s="793">
        <v>1209.7</v>
      </c>
      <c r="D14" s="793">
        <v>205.29</v>
      </c>
      <c r="E14" s="793">
        <v>99.790999999999997</v>
      </c>
      <c r="F14" s="793">
        <v>129</v>
      </c>
      <c r="G14" s="793">
        <v>145</v>
      </c>
      <c r="H14" s="793">
        <v>92</v>
      </c>
      <c r="I14" s="793">
        <v>1133.0999999999999</v>
      </c>
      <c r="J14" s="781" t="s">
        <v>1250</v>
      </c>
    </row>
    <row r="15" spans="1:10" s="5" customFormat="1" ht="18" customHeight="1" x14ac:dyDescent="0.6">
      <c r="A15" s="339" t="s">
        <v>1251</v>
      </c>
      <c r="B15" s="340">
        <v>1055.3</v>
      </c>
      <c r="C15" s="340">
        <v>950</v>
      </c>
      <c r="D15" s="340">
        <v>80</v>
      </c>
      <c r="E15" s="340">
        <v>80</v>
      </c>
      <c r="F15" s="340">
        <v>120</v>
      </c>
      <c r="G15" s="340">
        <v>80</v>
      </c>
      <c r="H15" s="340">
        <v>80</v>
      </c>
      <c r="I15" s="340">
        <v>760</v>
      </c>
      <c r="J15" s="332" t="s">
        <v>1252</v>
      </c>
    </row>
    <row r="16" spans="1:10" s="5" customFormat="1" ht="18" customHeight="1" x14ac:dyDescent="0.6">
      <c r="A16" s="792" t="s">
        <v>1253</v>
      </c>
      <c r="B16" s="793">
        <v>511.3</v>
      </c>
      <c r="C16" s="793">
        <v>367.2</v>
      </c>
      <c r="D16" s="793">
        <v>48.953000000000003</v>
      </c>
      <c r="E16" s="793">
        <v>74.5</v>
      </c>
      <c r="F16" s="793">
        <v>59</v>
      </c>
      <c r="G16" s="793">
        <v>44.4</v>
      </c>
      <c r="H16" s="793">
        <v>66.599999999999994</v>
      </c>
      <c r="I16" s="793">
        <v>397</v>
      </c>
      <c r="J16" s="781" t="s">
        <v>1254</v>
      </c>
    </row>
    <row r="17" spans="1:10" s="5" customFormat="1" ht="18" customHeight="1" x14ac:dyDescent="0.6">
      <c r="A17" s="341" t="s">
        <v>1255</v>
      </c>
      <c r="B17" s="924">
        <v>149.6</v>
      </c>
      <c r="C17" s="924">
        <v>106.3</v>
      </c>
      <c r="D17" s="924">
        <v>26.1</v>
      </c>
      <c r="E17" s="924">
        <v>13.8</v>
      </c>
      <c r="F17" s="924">
        <v>3.5</v>
      </c>
      <c r="G17" s="924">
        <v>9</v>
      </c>
      <c r="H17" s="924">
        <v>6.5</v>
      </c>
      <c r="I17" s="209">
        <v>103</v>
      </c>
      <c r="J17" s="332" t="s">
        <v>1256</v>
      </c>
    </row>
    <row r="18" spans="1:10" s="5" customFormat="1" ht="18" customHeight="1" x14ac:dyDescent="0.6">
      <c r="A18" s="795" t="s">
        <v>1257</v>
      </c>
      <c r="B18" s="802">
        <v>4151.2</v>
      </c>
      <c r="C18" s="802">
        <v>4636.5</v>
      </c>
      <c r="D18" s="802">
        <v>408.99</v>
      </c>
      <c r="E18" s="802">
        <v>345.85599999999999</v>
      </c>
      <c r="F18" s="802">
        <v>374.2</v>
      </c>
      <c r="G18" s="802">
        <v>411</v>
      </c>
      <c r="H18" s="802">
        <v>356.8</v>
      </c>
      <c r="I18" s="802">
        <v>3389.7</v>
      </c>
      <c r="J18" s="781" t="s">
        <v>1258</v>
      </c>
    </row>
    <row r="19" spans="1:10" s="5" customFormat="1" ht="18" customHeight="1" x14ac:dyDescent="0.6">
      <c r="A19" s="339" t="s">
        <v>1259</v>
      </c>
      <c r="B19" s="209">
        <v>0</v>
      </c>
      <c r="C19" s="209">
        <v>0</v>
      </c>
      <c r="D19" s="209">
        <v>0</v>
      </c>
      <c r="E19" s="209">
        <v>0</v>
      </c>
      <c r="F19" s="209">
        <v>0</v>
      </c>
      <c r="G19" s="209">
        <v>0</v>
      </c>
      <c r="H19" s="209">
        <v>0</v>
      </c>
      <c r="I19" s="209">
        <v>0</v>
      </c>
      <c r="J19" s="332" t="s">
        <v>1260</v>
      </c>
    </row>
    <row r="20" spans="1:10" s="5" customFormat="1" ht="18" customHeight="1" x14ac:dyDescent="0.6">
      <c r="A20" s="791" t="s">
        <v>1261</v>
      </c>
      <c r="B20" s="789">
        <v>4486.8999999999996</v>
      </c>
      <c r="C20" s="789">
        <v>4456</v>
      </c>
      <c r="D20" s="789">
        <v>511.59238999999997</v>
      </c>
      <c r="E20" s="789">
        <v>682.13779999999997</v>
      </c>
      <c r="F20" s="789">
        <v>565.5</v>
      </c>
      <c r="G20" s="789">
        <v>518.9</v>
      </c>
      <c r="H20" s="789">
        <v>134.4</v>
      </c>
      <c r="I20" s="1275">
        <v>4397.8</v>
      </c>
      <c r="J20" s="790" t="s">
        <v>1262</v>
      </c>
    </row>
    <row r="21" spans="1:10" s="5" customFormat="1" ht="18" customHeight="1" x14ac:dyDescent="0.6">
      <c r="A21" s="336"/>
      <c r="B21" s="337" t="s">
        <v>1263</v>
      </c>
      <c r="C21" s="337">
        <v>126.8</v>
      </c>
      <c r="D21" s="337"/>
      <c r="E21" s="337"/>
      <c r="F21" s="337"/>
      <c r="G21" s="337"/>
      <c r="H21" s="337"/>
      <c r="I21" s="337" t="s">
        <v>1264</v>
      </c>
      <c r="J21" s="338"/>
    </row>
    <row r="22" spans="1:10" s="5" customFormat="1" ht="18" customHeight="1" x14ac:dyDescent="0.6">
      <c r="A22" s="792" t="s">
        <v>1265</v>
      </c>
      <c r="B22" s="793">
        <v>164.6</v>
      </c>
      <c r="C22" s="793">
        <v>101.2</v>
      </c>
      <c r="D22" s="793">
        <v>3.1152600000000001</v>
      </c>
      <c r="E22" s="793">
        <v>5.6522200000000007</v>
      </c>
      <c r="F22" s="793">
        <v>3.9</v>
      </c>
      <c r="G22" s="793">
        <v>5.9</v>
      </c>
      <c r="H22" s="793">
        <v>7</v>
      </c>
      <c r="I22" s="793">
        <v>45.7</v>
      </c>
      <c r="J22" s="781" t="s">
        <v>1266</v>
      </c>
    </row>
    <row r="23" spans="1:10" s="5" customFormat="1" ht="29.25" customHeight="1" x14ac:dyDescent="0.6">
      <c r="A23" s="339" t="s">
        <v>1267</v>
      </c>
      <c r="B23" s="925">
        <v>2232.8000000000002</v>
      </c>
      <c r="C23" s="925">
        <v>2246.6999999999998</v>
      </c>
      <c r="D23" s="925">
        <v>339.50542999999999</v>
      </c>
      <c r="E23" s="925">
        <v>533.59263999999996</v>
      </c>
      <c r="F23" s="925">
        <v>433.9</v>
      </c>
      <c r="G23" s="925">
        <v>369.1</v>
      </c>
      <c r="H23" s="925" t="s">
        <v>514</v>
      </c>
      <c r="I23" s="925">
        <v>3045.3</v>
      </c>
      <c r="J23" s="339" t="s">
        <v>1268</v>
      </c>
    </row>
    <row r="24" spans="1:10" s="5" customFormat="1" ht="18" customHeight="1" x14ac:dyDescent="0.6">
      <c r="A24" s="792" t="s">
        <v>1269</v>
      </c>
      <c r="B24" s="796">
        <v>0</v>
      </c>
      <c r="C24" s="796">
        <v>0</v>
      </c>
      <c r="D24" s="796">
        <v>0</v>
      </c>
      <c r="E24" s="796">
        <v>0</v>
      </c>
      <c r="F24" s="796">
        <v>0</v>
      </c>
      <c r="G24" s="796">
        <v>0</v>
      </c>
      <c r="H24" s="796">
        <v>0</v>
      </c>
      <c r="I24" s="796">
        <v>0</v>
      </c>
      <c r="J24" s="781" t="s">
        <v>1270</v>
      </c>
    </row>
    <row r="25" spans="1:10" s="85" customFormat="1" ht="24" customHeight="1" x14ac:dyDescent="0.6">
      <c r="A25" s="341" t="s">
        <v>1271</v>
      </c>
      <c r="B25" s="340">
        <v>2089.5</v>
      </c>
      <c r="C25" s="340">
        <v>2108.1</v>
      </c>
      <c r="D25" s="340">
        <v>168.9717</v>
      </c>
      <c r="E25" s="340">
        <v>142.89294000000001</v>
      </c>
      <c r="F25" s="340">
        <v>127.7</v>
      </c>
      <c r="G25" s="340">
        <v>143.9</v>
      </c>
      <c r="H25" s="340">
        <v>127.3</v>
      </c>
      <c r="I25" s="340">
        <v>1306.7</v>
      </c>
      <c r="J25" s="332" t="s">
        <v>1272</v>
      </c>
    </row>
    <row r="26" spans="1:10" s="5" customFormat="1" ht="20.25" customHeight="1" x14ac:dyDescent="0.6">
      <c r="A26" s="795" t="s">
        <v>1273</v>
      </c>
      <c r="B26" s="627">
        <v>0</v>
      </c>
      <c r="C26" s="627">
        <v>0</v>
      </c>
      <c r="D26" s="627">
        <v>0</v>
      </c>
      <c r="E26" s="627">
        <v>0</v>
      </c>
      <c r="F26" s="627">
        <v>0</v>
      </c>
      <c r="G26" s="627">
        <v>0</v>
      </c>
      <c r="H26" s="627">
        <v>0</v>
      </c>
      <c r="I26" s="627">
        <v>0</v>
      </c>
      <c r="J26" s="781" t="s">
        <v>1274</v>
      </c>
    </row>
    <row r="27" spans="1:10" s="85" customFormat="1" ht="18" customHeight="1" x14ac:dyDescent="0.6">
      <c r="A27" s="342" t="s">
        <v>1275</v>
      </c>
      <c r="B27" s="343">
        <v>80</v>
      </c>
      <c r="C27" s="343">
        <v>40.9</v>
      </c>
      <c r="D27" s="343">
        <v>14.692500000000001</v>
      </c>
      <c r="E27" s="343">
        <v>0</v>
      </c>
      <c r="F27" s="343">
        <v>27.4</v>
      </c>
      <c r="G27" s="343">
        <v>0</v>
      </c>
      <c r="H27" s="343">
        <v>0</v>
      </c>
      <c r="I27" s="343">
        <v>42.1</v>
      </c>
      <c r="J27" s="344" t="s">
        <v>1276</v>
      </c>
    </row>
    <row r="28" spans="1:10" s="5" customFormat="1" ht="18" customHeight="1" x14ac:dyDescent="0.6">
      <c r="A28" s="797"/>
      <c r="B28" s="798" t="s">
        <v>1277</v>
      </c>
      <c r="C28" s="798" t="s">
        <v>1278</v>
      </c>
      <c r="D28" s="798"/>
      <c r="E28" s="798">
        <v>-100</v>
      </c>
      <c r="F28" s="798"/>
      <c r="G28" s="798"/>
      <c r="H28" s="798"/>
      <c r="I28" s="798">
        <v>3.1</v>
      </c>
      <c r="J28" s="799"/>
    </row>
    <row r="29" spans="1:10" s="5" customFormat="1" ht="18" customHeight="1" x14ac:dyDescent="0.6">
      <c r="A29" s="345" t="s">
        <v>1245</v>
      </c>
      <c r="B29" s="343">
        <v>12.4</v>
      </c>
      <c r="C29" s="343">
        <v>19.8</v>
      </c>
      <c r="D29" s="343">
        <v>14.692500000000001</v>
      </c>
      <c r="E29" s="343">
        <v>0</v>
      </c>
      <c r="F29" s="343">
        <v>0</v>
      </c>
      <c r="G29" s="343">
        <v>0</v>
      </c>
      <c r="H29" s="343">
        <v>0</v>
      </c>
      <c r="I29" s="343">
        <v>14.7</v>
      </c>
      <c r="J29" s="346" t="s">
        <v>1246</v>
      </c>
    </row>
    <row r="30" spans="1:10" s="5" customFormat="1" ht="18" customHeight="1" x14ac:dyDescent="0.6">
      <c r="A30" s="797"/>
      <c r="B30" s="798">
        <v>167.5</v>
      </c>
      <c r="C30" s="798"/>
      <c r="D30" s="798"/>
      <c r="E30" s="798"/>
      <c r="F30" s="798"/>
      <c r="G30" s="798"/>
      <c r="H30" s="798"/>
      <c r="I30" s="798">
        <v>-25.8</v>
      </c>
      <c r="J30" s="799"/>
    </row>
    <row r="31" spans="1:10" s="85" customFormat="1" ht="18" customHeight="1" x14ac:dyDescent="0.6">
      <c r="A31" s="341" t="s">
        <v>1249</v>
      </c>
      <c r="B31" s="340">
        <v>0</v>
      </c>
      <c r="C31" s="340">
        <v>0</v>
      </c>
      <c r="D31" s="340">
        <v>0</v>
      </c>
      <c r="E31" s="340">
        <v>0</v>
      </c>
      <c r="F31" s="340">
        <v>0</v>
      </c>
      <c r="G31" s="340">
        <v>0</v>
      </c>
      <c r="H31" s="340">
        <v>0</v>
      </c>
      <c r="I31" s="340">
        <v>0</v>
      </c>
      <c r="J31" s="347" t="s">
        <v>1250</v>
      </c>
    </row>
    <row r="32" spans="1:10" s="5" customFormat="1" ht="21" customHeight="1" x14ac:dyDescent="0.6">
      <c r="A32" s="795" t="s">
        <v>1255</v>
      </c>
      <c r="B32" s="556">
        <v>12.4</v>
      </c>
      <c r="C32" s="556">
        <v>19.8</v>
      </c>
      <c r="D32" s="556">
        <v>14.692500000000001</v>
      </c>
      <c r="E32" s="556">
        <v>0</v>
      </c>
      <c r="F32" s="556">
        <v>0</v>
      </c>
      <c r="G32" s="556">
        <v>0</v>
      </c>
      <c r="H32" s="556">
        <v>0</v>
      </c>
      <c r="I32" s="556">
        <v>14.7</v>
      </c>
      <c r="J32" s="800" t="s">
        <v>1256</v>
      </c>
    </row>
    <row r="33" spans="1:10" s="5" customFormat="1" ht="18" customHeight="1" x14ac:dyDescent="0.6">
      <c r="A33" s="345" t="s">
        <v>1261</v>
      </c>
      <c r="B33" s="198">
        <v>67.599999999999994</v>
      </c>
      <c r="C33" s="198">
        <v>21.1</v>
      </c>
      <c r="D33" s="198">
        <v>0</v>
      </c>
      <c r="E33" s="198">
        <v>0</v>
      </c>
      <c r="F33" s="198">
        <v>27.4</v>
      </c>
      <c r="G33" s="198">
        <v>0</v>
      </c>
      <c r="H33" s="198">
        <v>0</v>
      </c>
      <c r="I33" s="198">
        <v>27.4</v>
      </c>
      <c r="J33" s="346" t="s">
        <v>1262</v>
      </c>
    </row>
    <row r="34" spans="1:10" s="5" customFormat="1" ht="18" customHeight="1" x14ac:dyDescent="0.6">
      <c r="A34" s="795" t="s">
        <v>1279</v>
      </c>
      <c r="B34" s="556">
        <v>67.599999999999994</v>
      </c>
      <c r="C34" s="556">
        <v>21.1</v>
      </c>
      <c r="D34" s="556">
        <v>0</v>
      </c>
      <c r="E34" s="556">
        <v>0</v>
      </c>
      <c r="F34" s="556">
        <v>27.4</v>
      </c>
      <c r="G34" s="556">
        <v>0</v>
      </c>
      <c r="H34" s="556">
        <v>0</v>
      </c>
      <c r="I34" s="556">
        <v>27.4</v>
      </c>
      <c r="J34" s="800" t="s">
        <v>1280</v>
      </c>
    </row>
    <row r="35" spans="1:10" s="5" customFormat="1" ht="24" customHeight="1" x14ac:dyDescent="0.6">
      <c r="A35" s="341" t="s">
        <v>1281</v>
      </c>
      <c r="B35" s="209">
        <v>0</v>
      </c>
      <c r="C35" s="209">
        <v>0</v>
      </c>
      <c r="D35" s="209">
        <v>0</v>
      </c>
      <c r="E35" s="209">
        <v>0</v>
      </c>
      <c r="F35" s="209">
        <v>0</v>
      </c>
      <c r="G35" s="209">
        <v>0</v>
      </c>
      <c r="H35" s="209">
        <v>0</v>
      </c>
      <c r="I35" s="209">
        <v>0</v>
      </c>
      <c r="J35" s="341" t="s">
        <v>1282</v>
      </c>
    </row>
    <row r="36" spans="1:10" s="5" customFormat="1" ht="21" customHeight="1" x14ac:dyDescent="0.6">
      <c r="A36" s="795" t="s">
        <v>1283</v>
      </c>
      <c r="B36" s="556">
        <v>0</v>
      </c>
      <c r="C36" s="556">
        <v>0</v>
      </c>
      <c r="D36" s="556">
        <v>0</v>
      </c>
      <c r="E36" s="556">
        <v>0</v>
      </c>
      <c r="F36" s="556">
        <v>0</v>
      </c>
      <c r="G36" s="556">
        <v>0</v>
      </c>
      <c r="H36" s="556">
        <v>0</v>
      </c>
      <c r="I36" s="556">
        <v>0</v>
      </c>
      <c r="J36" s="800" t="s">
        <v>1284</v>
      </c>
    </row>
    <row r="37" spans="1:10" s="31" customFormat="1" ht="18" customHeight="1" x14ac:dyDescent="0.6">
      <c r="A37" s="348"/>
      <c r="B37" s="349"/>
      <c r="C37" s="349"/>
      <c r="D37" s="350"/>
      <c r="E37" s="350"/>
      <c r="F37" s="350"/>
      <c r="G37" s="350"/>
      <c r="H37" s="350"/>
      <c r="I37" s="350"/>
      <c r="J37" s="351"/>
    </row>
    <row r="38" spans="1:10" s="31" customFormat="1" ht="6" customHeight="1" x14ac:dyDescent="0.6">
      <c r="A38" s="1117"/>
      <c r="B38" s="333"/>
      <c r="C38" s="333"/>
      <c r="D38" s="195"/>
      <c r="E38" s="195"/>
      <c r="F38" s="195"/>
      <c r="G38" s="195"/>
      <c r="H38" s="195"/>
      <c r="I38" s="195"/>
      <c r="J38" s="347"/>
    </row>
    <row r="39" spans="1:10" s="31" customFormat="1" ht="18" customHeight="1" x14ac:dyDescent="0.5">
      <c r="A39" s="352" t="s">
        <v>1285</v>
      </c>
      <c r="B39" s="352"/>
      <c r="C39" s="352"/>
      <c r="D39" s="352"/>
      <c r="E39" s="352"/>
      <c r="F39" s="352"/>
      <c r="G39" s="352"/>
      <c r="H39" s="352"/>
      <c r="I39" s="352"/>
      <c r="J39" s="353" t="s">
        <v>210</v>
      </c>
    </row>
    <row r="40" spans="1:10" s="31" customFormat="1" ht="18" customHeight="1" x14ac:dyDescent="0.5">
      <c r="A40" s="354" t="s">
        <v>1286</v>
      </c>
      <c r="B40" s="354"/>
      <c r="C40" s="354"/>
      <c r="D40" s="354"/>
      <c r="E40" s="354"/>
      <c r="F40" s="354"/>
      <c r="G40" s="354"/>
      <c r="H40" s="354"/>
      <c r="I40" s="354"/>
      <c r="J40" s="353" t="s">
        <v>1287</v>
      </c>
    </row>
    <row r="41" spans="1:10" s="31" customFormat="1" ht="18" customHeight="1" x14ac:dyDescent="0.5">
      <c r="A41" s="354" t="s">
        <v>1288</v>
      </c>
      <c r="B41" s="354"/>
      <c r="C41" s="354"/>
      <c r="D41" s="354"/>
      <c r="E41" s="354"/>
      <c r="F41" s="354"/>
      <c r="G41" s="354"/>
      <c r="H41" s="354"/>
      <c r="I41" s="354"/>
      <c r="J41" s="217" t="s">
        <v>164</v>
      </c>
    </row>
    <row r="42" spans="1:10" s="31" customFormat="1" ht="18" customHeight="1" x14ac:dyDescent="0.5">
      <c r="A42" s="354" t="s">
        <v>1289</v>
      </c>
      <c r="B42" s="354"/>
      <c r="C42" s="354"/>
      <c r="D42" s="354"/>
      <c r="E42" s="354"/>
      <c r="F42" s="354"/>
      <c r="G42" s="354"/>
      <c r="H42" s="354"/>
      <c r="I42" s="354"/>
      <c r="J42" s="298"/>
    </row>
    <row r="43" spans="1:10" s="31" customFormat="1" ht="18" customHeight="1" x14ac:dyDescent="0.5">
      <c r="A43" s="354" t="s">
        <v>1290</v>
      </c>
      <c r="B43" s="354"/>
      <c r="C43" s="354"/>
      <c r="D43" s="354"/>
      <c r="E43" s="354"/>
      <c r="F43" s="354"/>
      <c r="G43" s="354"/>
      <c r="H43" s="354"/>
      <c r="I43" s="354"/>
      <c r="J43" s="298"/>
    </row>
    <row r="44" spans="1:10" s="86" customFormat="1" ht="18" customHeight="1" x14ac:dyDescent="0.5">
      <c r="A44" s="354" t="s">
        <v>1291</v>
      </c>
      <c r="B44" s="354"/>
      <c r="C44" s="354"/>
      <c r="D44" s="354"/>
      <c r="E44" s="354"/>
      <c r="F44" s="354"/>
      <c r="G44" s="354"/>
      <c r="H44" s="354"/>
      <c r="I44" s="354"/>
      <c r="J44" s="298"/>
    </row>
    <row r="45" spans="1:10" s="5" customFormat="1" ht="19.350000000000001" customHeight="1" x14ac:dyDescent="0.6">
      <c r="A45" s="354" t="s">
        <v>1292</v>
      </c>
      <c r="B45" s="354"/>
      <c r="C45" s="354"/>
      <c r="D45" s="354"/>
      <c r="E45" s="354"/>
      <c r="F45" s="354"/>
      <c r="G45" s="354"/>
      <c r="H45" s="354"/>
      <c r="I45" s="354"/>
      <c r="J45" s="298"/>
    </row>
    <row r="46" spans="1:10" s="5" customFormat="1" ht="19.350000000000001" customHeight="1" x14ac:dyDescent="0.6">
      <c r="A46" s="355" t="s">
        <v>1293</v>
      </c>
      <c r="B46" s="355"/>
      <c r="C46" s="355"/>
      <c r="D46" s="355"/>
      <c r="E46" s="355"/>
      <c r="F46" s="355"/>
      <c r="G46" s="355"/>
      <c r="H46" s="355"/>
      <c r="I46" s="355"/>
      <c r="J46" s="356"/>
    </row>
    <row r="47" spans="1:10" s="5" customFormat="1" x14ac:dyDescent="0.6"/>
    <row r="48" spans="1:10" s="5" customFormat="1" x14ac:dyDescent="0.6"/>
    <row r="49" s="5" customFormat="1" x14ac:dyDescent="0.6"/>
  </sheetData>
  <mergeCells count="2">
    <mergeCell ref="A2:J2"/>
    <mergeCell ref="A3:J3"/>
  </mergeCells>
  <phoneticPr fontId="0" type="noConversion"/>
  <printOptions horizontalCentered="1"/>
  <pageMargins left="0.78740157480314965" right="0.39370078740157483" top="0.39370078740157483" bottom="0" header="0" footer="0"/>
  <pageSetup paperSize="9" scale="6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I139"/>
  <sheetViews>
    <sheetView showGridLines="0" zoomScale="55" zoomScaleNormal="55" workbookViewId="0">
      <selection activeCell="A2" sqref="A2:I2"/>
    </sheetView>
  </sheetViews>
  <sheetFormatPr defaultColWidth="9.375" defaultRowHeight="23.4" x14ac:dyDescent="0.6"/>
  <cols>
    <col min="1" max="1" width="65.5" style="87" customWidth="1"/>
    <col min="2" max="8" width="13.625" style="87" customWidth="1"/>
    <col min="9" max="9" width="60.625" style="87" customWidth="1"/>
    <col min="10" max="16384" width="9.375" style="87"/>
  </cols>
  <sheetData>
    <row r="1" spans="1:9" ht="15" customHeight="1" x14ac:dyDescent="0.6">
      <c r="I1" s="119">
        <v>39</v>
      </c>
    </row>
    <row r="2" spans="1:9" ht="24" customHeight="1" x14ac:dyDescent="0.6">
      <c r="A2" s="1659" t="s">
        <v>1294</v>
      </c>
      <c r="B2" s="1659"/>
      <c r="C2" s="1659"/>
      <c r="D2" s="1659"/>
      <c r="E2" s="1659"/>
      <c r="F2" s="1659"/>
      <c r="G2" s="1659"/>
      <c r="H2" s="1659"/>
      <c r="I2" s="1659"/>
    </row>
    <row r="3" spans="1:9" ht="21" customHeight="1" x14ac:dyDescent="0.6">
      <c r="A3" s="1660" t="s">
        <v>1295</v>
      </c>
      <c r="B3" s="1660"/>
      <c r="C3" s="1660"/>
      <c r="D3" s="1660"/>
      <c r="E3" s="1660"/>
      <c r="F3" s="1660"/>
      <c r="G3" s="1660"/>
      <c r="H3" s="1660"/>
      <c r="I3" s="1660"/>
    </row>
    <row r="4" spans="1:9" ht="21" customHeight="1" x14ac:dyDescent="0.6">
      <c r="A4" s="120" t="s">
        <v>338</v>
      </c>
      <c r="B4" s="5"/>
      <c r="C4" s="5"/>
      <c r="D4" s="5"/>
      <c r="E4" s="5"/>
      <c r="F4" s="5"/>
      <c r="G4" s="14"/>
      <c r="H4" s="14"/>
      <c r="I4" s="121" t="s">
        <v>1296</v>
      </c>
    </row>
    <row r="5" spans="1:9" s="5" customFormat="1" ht="19.350000000000001" customHeight="1" x14ac:dyDescent="0.6">
      <c r="A5" s="557"/>
      <c r="B5" s="525">
        <v>2565</v>
      </c>
      <c r="C5" s="525">
        <v>2566</v>
      </c>
      <c r="D5" s="525">
        <v>2567</v>
      </c>
      <c r="E5" s="525"/>
      <c r="F5" s="525"/>
      <c r="G5" s="525"/>
      <c r="H5" s="525"/>
      <c r="I5" s="557"/>
    </row>
    <row r="6" spans="1:9" s="5" customFormat="1" ht="19.350000000000001" customHeight="1" x14ac:dyDescent="0.6">
      <c r="A6" s="590"/>
      <c r="B6" s="942">
        <v>2022</v>
      </c>
      <c r="C6" s="942">
        <v>2023</v>
      </c>
      <c r="D6" s="942">
        <v>2024</v>
      </c>
      <c r="E6" s="942"/>
      <c r="F6" s="942"/>
      <c r="G6" s="942"/>
      <c r="H6" s="942"/>
      <c r="I6" s="590"/>
    </row>
    <row r="7" spans="1:9" s="5" customFormat="1" ht="19.350000000000001" customHeight="1" x14ac:dyDescent="0.6">
      <c r="A7" s="590"/>
      <c r="B7" s="544"/>
      <c r="C7" s="544"/>
      <c r="D7" s="526" t="s">
        <v>177</v>
      </c>
      <c r="E7" s="526" t="s">
        <v>178</v>
      </c>
      <c r="F7" s="526" t="s">
        <v>179</v>
      </c>
      <c r="G7" s="526" t="s">
        <v>180</v>
      </c>
      <c r="H7" s="526" t="s">
        <v>181</v>
      </c>
      <c r="I7" s="590"/>
    </row>
    <row r="8" spans="1:9" s="5" customFormat="1" ht="19.350000000000001" customHeight="1" x14ac:dyDescent="0.6">
      <c r="A8" s="561"/>
      <c r="B8" s="549"/>
      <c r="C8" s="549"/>
      <c r="D8" s="593" t="s">
        <v>183</v>
      </c>
      <c r="E8" s="593" t="s">
        <v>184</v>
      </c>
      <c r="F8" s="593" t="s">
        <v>185</v>
      </c>
      <c r="G8" s="593" t="s">
        <v>186</v>
      </c>
      <c r="H8" s="593" t="s">
        <v>187</v>
      </c>
      <c r="I8" s="561"/>
    </row>
    <row r="9" spans="1:9" s="5" customFormat="1" ht="10.35" customHeight="1" x14ac:dyDescent="0.6">
      <c r="A9" s="195"/>
      <c r="B9" s="203"/>
      <c r="C9" s="203"/>
      <c r="D9" s="195"/>
      <c r="E9" s="195"/>
      <c r="F9" s="195"/>
      <c r="G9" s="195"/>
      <c r="H9" s="195"/>
      <c r="I9" s="195"/>
    </row>
    <row r="10" spans="1:9" s="5" customFormat="1" ht="24" customHeight="1" x14ac:dyDescent="0.6">
      <c r="A10" s="727" t="s">
        <v>1297</v>
      </c>
      <c r="B10" s="551"/>
      <c r="C10" s="551"/>
      <c r="D10" s="551"/>
      <c r="E10" s="551"/>
      <c r="F10" s="551"/>
      <c r="G10" s="551"/>
      <c r="H10" s="551"/>
      <c r="I10" s="727" t="s">
        <v>1298</v>
      </c>
    </row>
    <row r="11" spans="1:9" s="88" customFormat="1" ht="24" customHeight="1" x14ac:dyDescent="0.6">
      <c r="A11" s="208" t="s">
        <v>1299</v>
      </c>
      <c r="B11" s="195"/>
      <c r="C11" s="195"/>
      <c r="D11" s="195"/>
      <c r="E11" s="195"/>
      <c r="F11" s="195"/>
      <c r="G11" s="195"/>
      <c r="H11" s="195"/>
      <c r="I11" s="208" t="s">
        <v>1300</v>
      </c>
    </row>
    <row r="12" spans="1:9" s="5" customFormat="1" ht="24" customHeight="1" x14ac:dyDescent="0.6">
      <c r="A12" s="551" t="s">
        <v>1301</v>
      </c>
      <c r="B12" s="888">
        <v>612</v>
      </c>
      <c r="C12" s="888">
        <v>627</v>
      </c>
      <c r="D12" s="551">
        <v>634</v>
      </c>
      <c r="E12" s="551">
        <v>634</v>
      </c>
      <c r="F12" s="551">
        <v>633</v>
      </c>
      <c r="G12" s="551">
        <v>635</v>
      </c>
      <c r="H12" s="551">
        <v>636</v>
      </c>
      <c r="I12" s="567" t="s">
        <v>1302</v>
      </c>
    </row>
    <row r="13" spans="1:9" s="88" customFormat="1" ht="24" customHeight="1" x14ac:dyDescent="0.6">
      <c r="A13" s="195" t="s">
        <v>1303</v>
      </c>
      <c r="B13" s="1181">
        <v>2934</v>
      </c>
      <c r="C13" s="1181">
        <v>2608</v>
      </c>
      <c r="D13" s="1181">
        <v>2355</v>
      </c>
      <c r="E13" s="1181">
        <v>2324</v>
      </c>
      <c r="F13" s="1181">
        <v>2185</v>
      </c>
      <c r="G13" s="1181">
        <v>2199</v>
      </c>
      <c r="H13" s="1181">
        <v>2364</v>
      </c>
      <c r="I13" s="208" t="s">
        <v>1304</v>
      </c>
    </row>
    <row r="14" spans="1:9" s="5" customFormat="1" ht="24" customHeight="1" x14ac:dyDescent="0.6">
      <c r="A14" s="551" t="s">
        <v>1305</v>
      </c>
      <c r="B14" s="729">
        <v>20440931</v>
      </c>
      <c r="C14" s="729">
        <v>17430645</v>
      </c>
      <c r="D14" s="729">
        <v>16645779</v>
      </c>
      <c r="E14" s="729">
        <v>16102100.76</v>
      </c>
      <c r="F14" s="729">
        <v>16356953</v>
      </c>
      <c r="G14" s="729">
        <v>16829764</v>
      </c>
      <c r="H14" s="729">
        <v>17967750</v>
      </c>
      <c r="I14" s="551" t="s">
        <v>1306</v>
      </c>
    </row>
    <row r="15" spans="1:9" s="88" customFormat="1" ht="24" customHeight="1" x14ac:dyDescent="0.6">
      <c r="A15" s="211"/>
      <c r="B15" s="212">
        <v>4.4000000000000004</v>
      </c>
      <c r="C15" s="212" t="s">
        <v>1307</v>
      </c>
      <c r="D15" s="212" t="s">
        <v>1308</v>
      </c>
      <c r="E15" s="212">
        <v>-12.623666400396264</v>
      </c>
      <c r="F15" s="212" t="s">
        <v>1309</v>
      </c>
      <c r="G15" s="212" t="s">
        <v>1310</v>
      </c>
      <c r="H15" s="212" t="s">
        <v>1311</v>
      </c>
      <c r="I15" s="211"/>
    </row>
    <row r="16" spans="1:9" s="5" customFormat="1" ht="24" customHeight="1" x14ac:dyDescent="0.6">
      <c r="A16" s="551" t="s">
        <v>1312</v>
      </c>
      <c r="B16" s="1257">
        <v>53591.6</v>
      </c>
      <c r="C16" s="1257">
        <v>38106.300000000003</v>
      </c>
      <c r="D16" s="801">
        <v>43631.3</v>
      </c>
      <c r="E16" s="801">
        <v>42958.86</v>
      </c>
      <c r="F16" s="801">
        <v>36742.400000000001</v>
      </c>
      <c r="G16" s="801">
        <v>44818.8</v>
      </c>
      <c r="H16" s="801">
        <v>60839.9</v>
      </c>
      <c r="I16" s="551" t="s">
        <v>1313</v>
      </c>
    </row>
    <row r="17" spans="1:9" s="5" customFormat="1" ht="24" customHeight="1" x14ac:dyDescent="0.6">
      <c r="A17" s="195" t="s">
        <v>1314</v>
      </c>
      <c r="B17" s="1053">
        <v>1668.66</v>
      </c>
      <c r="C17" s="1053">
        <v>1415.85</v>
      </c>
      <c r="D17" s="1201">
        <v>1345.66</v>
      </c>
      <c r="E17" s="1201">
        <v>1300.96</v>
      </c>
      <c r="F17" s="1201">
        <v>1320.86</v>
      </c>
      <c r="G17" s="1201">
        <v>1359.07</v>
      </c>
      <c r="H17" s="1201">
        <v>1448.83</v>
      </c>
      <c r="I17" s="208" t="s">
        <v>1315</v>
      </c>
    </row>
    <row r="18" spans="1:9" s="5" customFormat="1" ht="24" customHeight="1" x14ac:dyDescent="0.6">
      <c r="A18" s="628" t="s">
        <v>1316</v>
      </c>
      <c r="B18" s="629">
        <v>0.7</v>
      </c>
      <c r="C18" s="629" t="s">
        <v>1317</v>
      </c>
      <c r="D18" s="629" t="s">
        <v>1318</v>
      </c>
      <c r="E18" s="629">
        <v>-13.448207038786499</v>
      </c>
      <c r="F18" s="629" t="s">
        <v>1319</v>
      </c>
      <c r="G18" s="629" t="s">
        <v>1320</v>
      </c>
      <c r="H18" s="629" t="s">
        <v>1321</v>
      </c>
      <c r="I18" s="628"/>
    </row>
    <row r="19" spans="1:9" s="5" customFormat="1" ht="24" customHeight="1" x14ac:dyDescent="0.6">
      <c r="A19" s="195" t="s">
        <v>1322</v>
      </c>
      <c r="B19" s="203">
        <v>2.5</v>
      </c>
      <c r="C19" s="203">
        <v>3.32</v>
      </c>
      <c r="D19" s="195">
        <v>3.44</v>
      </c>
      <c r="E19" s="195">
        <v>3.53</v>
      </c>
      <c r="F19" s="195">
        <v>3.47</v>
      </c>
      <c r="G19" s="195">
        <v>3.37</v>
      </c>
      <c r="H19" s="195">
        <v>3.16</v>
      </c>
      <c r="I19" s="357" t="s">
        <v>1323</v>
      </c>
    </row>
    <row r="20" spans="1:9" s="5" customFormat="1" ht="24" customHeight="1" x14ac:dyDescent="0.6">
      <c r="A20" s="551" t="s">
        <v>1324</v>
      </c>
      <c r="B20" s="888">
        <v>18.16</v>
      </c>
      <c r="C20" s="888">
        <v>18.420000000000002</v>
      </c>
      <c r="D20" s="551">
        <v>17.55</v>
      </c>
      <c r="E20" s="551">
        <v>17.05</v>
      </c>
      <c r="F20" s="551">
        <v>17.2</v>
      </c>
      <c r="G20" s="551">
        <v>16.95</v>
      </c>
      <c r="H20" s="551">
        <v>18.03</v>
      </c>
      <c r="I20" s="551" t="s">
        <v>1325</v>
      </c>
    </row>
    <row r="21" spans="1:9" s="5" customFormat="1" ht="24" customHeight="1" x14ac:dyDescent="0.6">
      <c r="A21" s="195" t="s">
        <v>1326</v>
      </c>
      <c r="B21" s="1258">
        <v>49.98</v>
      </c>
      <c r="C21" s="1258">
        <v>52.31</v>
      </c>
      <c r="D21" s="358">
        <v>54.81</v>
      </c>
      <c r="E21" s="358">
        <v>53.838868597602193</v>
      </c>
      <c r="F21" s="358">
        <v>47.82</v>
      </c>
      <c r="G21" s="358">
        <v>48.95</v>
      </c>
      <c r="H21" s="358">
        <v>48.14</v>
      </c>
      <c r="I21" s="195" t="s">
        <v>1327</v>
      </c>
    </row>
    <row r="22" spans="1:9" s="5" customFormat="1" ht="24" customHeight="1" x14ac:dyDescent="0.6">
      <c r="A22" s="551" t="s">
        <v>1328</v>
      </c>
      <c r="B22" s="551"/>
      <c r="C22" s="551"/>
      <c r="D22" s="551"/>
      <c r="E22" s="551"/>
      <c r="F22" s="551"/>
      <c r="G22" s="551"/>
      <c r="H22" s="551"/>
      <c r="I22" s="551"/>
    </row>
    <row r="23" spans="1:9" s="5" customFormat="1" ht="10.35" customHeight="1" x14ac:dyDescent="0.6">
      <c r="A23" s="227"/>
      <c r="B23" s="227"/>
      <c r="C23" s="227"/>
      <c r="D23" s="242"/>
      <c r="E23" s="242"/>
      <c r="F23" s="242"/>
      <c r="G23" s="242"/>
      <c r="H23" s="242"/>
      <c r="I23" s="227"/>
    </row>
    <row r="24" spans="1:9" s="5" customFormat="1" ht="10.35" customHeight="1" x14ac:dyDescent="0.6">
      <c r="A24" s="195"/>
      <c r="B24" s="195"/>
      <c r="C24" s="195"/>
      <c r="D24" s="203"/>
      <c r="E24" s="203"/>
      <c r="F24" s="203"/>
      <c r="G24" s="203"/>
      <c r="H24" s="203"/>
      <c r="I24" s="195"/>
    </row>
    <row r="25" spans="1:9" s="31" customFormat="1" ht="21" customHeight="1" x14ac:dyDescent="0.5">
      <c r="A25" s="1661" t="s">
        <v>1329</v>
      </c>
      <c r="B25" s="1661"/>
      <c r="C25" s="1661"/>
      <c r="D25" s="1661"/>
      <c r="E25" s="1661"/>
      <c r="F25" s="1661"/>
      <c r="G25" s="1661"/>
      <c r="H25" s="1661"/>
      <c r="I25" s="331" t="s">
        <v>210</v>
      </c>
    </row>
    <row r="26" spans="1:9" s="31" customFormat="1" ht="21" customHeight="1" x14ac:dyDescent="0.5">
      <c r="A26" s="193" t="s">
        <v>1330</v>
      </c>
      <c r="B26" s="193"/>
      <c r="C26" s="193"/>
      <c r="D26" s="193"/>
      <c r="E26" s="193"/>
      <c r="F26" s="193"/>
      <c r="G26" s="193"/>
      <c r="H26" s="193"/>
      <c r="I26" s="331" t="s">
        <v>1287</v>
      </c>
    </row>
    <row r="27" spans="1:9" s="31" customFormat="1" ht="21" customHeight="1" x14ac:dyDescent="0.5">
      <c r="A27" s="193" t="s">
        <v>1331</v>
      </c>
      <c r="B27" s="193"/>
      <c r="C27" s="193"/>
      <c r="D27" s="193"/>
      <c r="E27" s="193"/>
      <c r="F27" s="193"/>
      <c r="G27" s="193"/>
      <c r="H27" s="193"/>
      <c r="I27" s="217" t="s">
        <v>164</v>
      </c>
    </row>
    <row r="28" spans="1:9" s="31" customFormat="1" ht="18" customHeight="1" x14ac:dyDescent="0.5">
      <c r="A28" s="193" t="s">
        <v>1332</v>
      </c>
      <c r="B28" s="193"/>
      <c r="C28" s="193"/>
      <c r="D28" s="193"/>
      <c r="E28" s="193"/>
      <c r="F28" s="193"/>
      <c r="G28" s="193"/>
      <c r="H28" s="193"/>
      <c r="I28" s="298"/>
    </row>
    <row r="29" spans="1:9" s="31" customFormat="1" ht="18" customHeight="1" x14ac:dyDescent="0.55000000000000004">
      <c r="A29" s="193" t="s">
        <v>1333</v>
      </c>
      <c r="B29" s="359"/>
      <c r="C29" s="359"/>
      <c r="D29" s="359"/>
      <c r="E29" s="359"/>
      <c r="F29" s="359"/>
      <c r="G29" s="359"/>
      <c r="H29" s="359"/>
      <c r="I29" s="298"/>
    </row>
    <row r="30" spans="1:9" s="89" customFormat="1" ht="18" customHeight="1" x14ac:dyDescent="0.5">
      <c r="A30" s="193" t="s">
        <v>1334</v>
      </c>
      <c r="B30" s="193"/>
      <c r="C30" s="193"/>
      <c r="D30" s="193"/>
      <c r="E30" s="193"/>
      <c r="F30" s="193"/>
      <c r="G30" s="193"/>
      <c r="H30" s="193"/>
      <c r="I30" s="360"/>
    </row>
    <row r="31" spans="1:9" s="31" customFormat="1" ht="18.75" customHeight="1" x14ac:dyDescent="0.5">
      <c r="A31" s="193" t="s">
        <v>1335</v>
      </c>
      <c r="B31" s="193"/>
      <c r="C31" s="193"/>
      <c r="D31" s="193"/>
      <c r="E31" s="193"/>
      <c r="F31" s="193"/>
      <c r="G31" s="193"/>
      <c r="H31" s="193"/>
      <c r="I31" s="298"/>
    </row>
    <row r="32" spans="1:9" s="89" customFormat="1" ht="17.100000000000001" customHeight="1" x14ac:dyDescent="0.5">
      <c r="A32" s="193" t="s">
        <v>1336</v>
      </c>
      <c r="B32" s="193"/>
      <c r="C32" s="193"/>
      <c r="D32" s="193"/>
      <c r="E32" s="193"/>
      <c r="F32" s="193"/>
      <c r="G32" s="193"/>
      <c r="H32" s="193"/>
      <c r="I32" s="360"/>
    </row>
    <row r="33" spans="1:9" s="31" customFormat="1" ht="21" customHeight="1" x14ac:dyDescent="0.5">
      <c r="A33" s="193" t="s">
        <v>1337</v>
      </c>
      <c r="B33" s="193"/>
      <c r="C33" s="193"/>
      <c r="D33" s="193"/>
      <c r="E33" s="193"/>
      <c r="F33" s="193"/>
      <c r="G33" s="193"/>
      <c r="H33" s="193"/>
      <c r="I33" s="298"/>
    </row>
    <row r="34" spans="1:9" s="31" customFormat="1" ht="17.100000000000001" customHeight="1" x14ac:dyDescent="0.5">
      <c r="A34" s="193" t="s">
        <v>1338</v>
      </c>
      <c r="B34" s="193"/>
      <c r="C34" s="193"/>
      <c r="D34" s="193"/>
      <c r="E34" s="193"/>
      <c r="F34" s="193"/>
      <c r="G34" s="193"/>
      <c r="H34" s="193"/>
      <c r="I34" s="298"/>
    </row>
    <row r="35" spans="1:9" s="31" customFormat="1" ht="21" customHeight="1" x14ac:dyDescent="0.5">
      <c r="A35" s="361" t="s">
        <v>1339</v>
      </c>
      <c r="B35" s="361"/>
      <c r="C35" s="361"/>
      <c r="D35" s="361"/>
      <c r="E35" s="361"/>
      <c r="F35" s="361"/>
      <c r="G35" s="361"/>
      <c r="H35" s="361"/>
      <c r="I35" s="298"/>
    </row>
    <row r="36" spans="1:9" s="31" customFormat="1" ht="18.600000000000001" customHeight="1" x14ac:dyDescent="0.55000000000000004">
      <c r="A36" s="193" t="s">
        <v>1340</v>
      </c>
      <c r="B36" s="362"/>
      <c r="C36" s="362"/>
      <c r="D36" s="362"/>
      <c r="E36" s="362"/>
      <c r="F36" s="362"/>
      <c r="G36" s="362"/>
      <c r="H36" s="362"/>
      <c r="I36" s="298"/>
    </row>
    <row r="37" spans="1:9" s="91" customFormat="1" ht="18" customHeight="1" x14ac:dyDescent="0.5">
      <c r="A37" s="90" t="s">
        <v>764</v>
      </c>
      <c r="I37" s="92"/>
    </row>
    <row r="38" spans="1:9" ht="20.25" customHeight="1" x14ac:dyDescent="0.6"/>
    <row r="39" spans="1:9" ht="20.100000000000001" customHeight="1" x14ac:dyDescent="0.6"/>
    <row r="40" spans="1:9" ht="20.100000000000001" customHeight="1" x14ac:dyDescent="0.6"/>
    <row r="41" spans="1:9" ht="20.100000000000001" customHeight="1" x14ac:dyDescent="0.6"/>
    <row r="42" spans="1:9" ht="20.100000000000001" customHeight="1" x14ac:dyDescent="0.6"/>
    <row r="43" spans="1:9" ht="20.100000000000001" customHeight="1" x14ac:dyDescent="0.6"/>
    <row r="44" spans="1:9" ht="20.100000000000001" customHeight="1" x14ac:dyDescent="0.6"/>
    <row r="45" spans="1:9" ht="20.100000000000001" customHeight="1" x14ac:dyDescent="0.6"/>
    <row r="46" spans="1:9" ht="20.100000000000001" customHeight="1" x14ac:dyDescent="0.6"/>
    <row r="47" spans="1:9" ht="20.100000000000001" customHeight="1" x14ac:dyDescent="0.6"/>
    <row r="48" spans="1:9" ht="20.100000000000001" customHeight="1" x14ac:dyDescent="0.6"/>
    <row r="49" ht="20.100000000000001" customHeight="1" x14ac:dyDescent="0.6"/>
    <row r="50" ht="20.100000000000001" customHeight="1" x14ac:dyDescent="0.6"/>
    <row r="51" ht="20.100000000000001" customHeight="1" x14ac:dyDescent="0.6"/>
    <row r="52" ht="20.100000000000001" customHeight="1" x14ac:dyDescent="0.6"/>
    <row r="53" ht="24.75" customHeight="1" x14ac:dyDescent="0.6"/>
    <row r="54" ht="20.100000000000001" customHeight="1" x14ac:dyDescent="0.6"/>
    <row r="55" ht="20.100000000000001" customHeight="1" x14ac:dyDescent="0.6"/>
    <row r="56" ht="20.100000000000001" customHeight="1" x14ac:dyDescent="0.6"/>
    <row r="57" ht="20.100000000000001" customHeight="1" x14ac:dyDescent="0.6"/>
    <row r="58" ht="20.100000000000001" customHeight="1" x14ac:dyDescent="0.6"/>
    <row r="59" ht="20.100000000000001" customHeight="1" x14ac:dyDescent="0.6"/>
    <row r="60" ht="20.100000000000001" customHeight="1" x14ac:dyDescent="0.6"/>
    <row r="61" ht="20.100000000000001" customHeight="1" x14ac:dyDescent="0.6"/>
    <row r="62" ht="20.100000000000001" customHeight="1" x14ac:dyDescent="0.6"/>
    <row r="63" ht="20.100000000000001" customHeight="1" x14ac:dyDescent="0.6"/>
    <row r="64" ht="20.100000000000001" customHeight="1" x14ac:dyDescent="0.6"/>
    <row r="65" ht="20.100000000000001" customHeight="1" x14ac:dyDescent="0.6"/>
    <row r="66" ht="20.100000000000001" customHeight="1" x14ac:dyDescent="0.6"/>
    <row r="67" ht="20.100000000000001" customHeight="1" x14ac:dyDescent="0.6"/>
    <row r="68" ht="20.100000000000001" customHeight="1" x14ac:dyDescent="0.6"/>
    <row r="69" ht="20.100000000000001" customHeight="1" x14ac:dyDescent="0.6"/>
    <row r="70" ht="20.100000000000001" customHeight="1" x14ac:dyDescent="0.6"/>
    <row r="71" ht="20.100000000000001" customHeight="1" x14ac:dyDescent="0.6"/>
    <row r="72" ht="20.100000000000001" customHeight="1" x14ac:dyDescent="0.6"/>
    <row r="73" ht="20.100000000000001" customHeight="1" x14ac:dyDescent="0.6"/>
    <row r="74" ht="20.100000000000001" customHeight="1" x14ac:dyDescent="0.6"/>
    <row r="75" ht="20.100000000000001" customHeight="1" x14ac:dyDescent="0.6"/>
    <row r="76" ht="20.100000000000001" customHeight="1" x14ac:dyDescent="0.6"/>
    <row r="77" ht="20.100000000000001" customHeight="1" x14ac:dyDescent="0.6"/>
    <row r="78" ht="20.100000000000001" customHeight="1" x14ac:dyDescent="0.6"/>
    <row r="79" ht="20.100000000000001" customHeight="1" x14ac:dyDescent="0.6"/>
    <row r="80" ht="20.100000000000001" customHeight="1" x14ac:dyDescent="0.6"/>
    <row r="81" spans="2:9" ht="20.100000000000001" customHeight="1" x14ac:dyDescent="0.6"/>
    <row r="82" spans="2:9" ht="20.100000000000001" customHeight="1" x14ac:dyDescent="0.6"/>
    <row r="83" spans="2:9" ht="20.100000000000001" customHeight="1" x14ac:dyDescent="0.6"/>
    <row r="84" spans="2:9" ht="20.100000000000001" customHeight="1" x14ac:dyDescent="0.6"/>
    <row r="85" spans="2:9" ht="20.100000000000001" customHeight="1" x14ac:dyDescent="0.6"/>
    <row r="86" spans="2:9" ht="20.100000000000001" customHeight="1" x14ac:dyDescent="0.6"/>
    <row r="87" spans="2:9" ht="20.100000000000001" customHeight="1" x14ac:dyDescent="0.6"/>
    <row r="88" spans="2:9" ht="20.100000000000001" customHeight="1" x14ac:dyDescent="0.6"/>
    <row r="89" spans="2:9" ht="20.100000000000001" customHeight="1" x14ac:dyDescent="0.6"/>
    <row r="90" spans="2:9" ht="20.100000000000001" customHeight="1" x14ac:dyDescent="0.6"/>
    <row r="91" spans="2:9" ht="20.100000000000001" customHeight="1" x14ac:dyDescent="0.6">
      <c r="B91" s="93"/>
      <c r="C91" s="93"/>
      <c r="I91" s="93"/>
    </row>
    <row r="92" spans="2:9" ht="20.100000000000001" customHeight="1" x14ac:dyDescent="0.6"/>
    <row r="93" spans="2:9" ht="20.100000000000001" customHeight="1" x14ac:dyDescent="0.6"/>
    <row r="94" spans="2:9" ht="20.100000000000001" customHeight="1" x14ac:dyDescent="0.6"/>
    <row r="95" spans="2:9" ht="20.100000000000001" customHeight="1" x14ac:dyDescent="0.6"/>
    <row r="96" spans="2:9" ht="20.100000000000001" customHeight="1" x14ac:dyDescent="0.6"/>
    <row r="97" spans="1:9" ht="20.100000000000001" customHeight="1" x14ac:dyDescent="0.6"/>
    <row r="98" spans="1:9" ht="20.100000000000001" customHeight="1" x14ac:dyDescent="0.6"/>
    <row r="99" spans="1:9" ht="20.100000000000001" customHeight="1" x14ac:dyDescent="0.6"/>
    <row r="100" spans="1:9" ht="20.100000000000001" customHeight="1" x14ac:dyDescent="0.6"/>
    <row r="101" spans="1:9" ht="23.85" customHeight="1" x14ac:dyDescent="0.6"/>
    <row r="102" spans="1:9" ht="18" customHeight="1" x14ac:dyDescent="0.6"/>
    <row r="103" spans="1:9" ht="18" customHeight="1" x14ac:dyDescent="0.6"/>
    <row r="104" spans="1:9" ht="18" customHeight="1" x14ac:dyDescent="0.6"/>
    <row r="105" spans="1:9" ht="18" customHeight="1" x14ac:dyDescent="0.6">
      <c r="A105" s="94" t="s">
        <v>500</v>
      </c>
      <c r="I105" s="95"/>
    </row>
    <row r="106" spans="1:9" ht="18" customHeight="1" x14ac:dyDescent="0.6">
      <c r="A106" s="87" t="s">
        <v>585</v>
      </c>
      <c r="I106" s="95"/>
    </row>
    <row r="107" spans="1:9" ht="15.6" customHeight="1" x14ac:dyDescent="0.6">
      <c r="A107" s="96"/>
      <c r="I107" s="95"/>
    </row>
    <row r="108" spans="1:9" ht="15.6" customHeight="1" x14ac:dyDescent="0.6">
      <c r="I108" s="95"/>
    </row>
    <row r="109" spans="1:9" x14ac:dyDescent="0.6">
      <c r="I109" s="95"/>
    </row>
    <row r="110" spans="1:9" x14ac:dyDescent="0.6">
      <c r="I110" s="95"/>
    </row>
    <row r="111" spans="1:9" x14ac:dyDescent="0.6">
      <c r="I111" s="95"/>
    </row>
    <row r="112" spans="1:9" x14ac:dyDescent="0.6">
      <c r="I112" s="95"/>
    </row>
    <row r="113" spans="9:9" x14ac:dyDescent="0.6">
      <c r="I113" s="95"/>
    </row>
    <row r="114" spans="9:9" x14ac:dyDescent="0.6">
      <c r="I114" s="95"/>
    </row>
    <row r="115" spans="9:9" x14ac:dyDescent="0.6">
      <c r="I115" s="95"/>
    </row>
    <row r="116" spans="9:9" x14ac:dyDescent="0.6">
      <c r="I116" s="95"/>
    </row>
    <row r="117" spans="9:9" x14ac:dyDescent="0.6">
      <c r="I117" s="95"/>
    </row>
    <row r="118" spans="9:9" x14ac:dyDescent="0.6">
      <c r="I118" s="95"/>
    </row>
    <row r="119" spans="9:9" x14ac:dyDescent="0.6">
      <c r="I119" s="95"/>
    </row>
    <row r="120" spans="9:9" x14ac:dyDescent="0.6">
      <c r="I120" s="95"/>
    </row>
    <row r="121" spans="9:9" x14ac:dyDescent="0.6">
      <c r="I121" s="95"/>
    </row>
    <row r="122" spans="9:9" x14ac:dyDescent="0.6">
      <c r="I122" s="95"/>
    </row>
    <row r="123" spans="9:9" x14ac:dyDescent="0.6">
      <c r="I123" s="95"/>
    </row>
    <row r="124" spans="9:9" x14ac:dyDescent="0.6">
      <c r="I124" s="95"/>
    </row>
    <row r="125" spans="9:9" x14ac:dyDescent="0.6">
      <c r="I125" s="95"/>
    </row>
    <row r="126" spans="9:9" x14ac:dyDescent="0.6">
      <c r="I126" s="95"/>
    </row>
    <row r="127" spans="9:9" x14ac:dyDescent="0.6">
      <c r="I127" s="95"/>
    </row>
    <row r="128" spans="9:9" x14ac:dyDescent="0.6">
      <c r="I128" s="95"/>
    </row>
    <row r="129" spans="9:9" x14ac:dyDescent="0.6">
      <c r="I129" s="95"/>
    </row>
    <row r="130" spans="9:9" x14ac:dyDescent="0.6">
      <c r="I130" s="95"/>
    </row>
    <row r="131" spans="9:9" x14ac:dyDescent="0.6">
      <c r="I131" s="95"/>
    </row>
    <row r="132" spans="9:9" x14ac:dyDescent="0.6">
      <c r="I132" s="95"/>
    </row>
    <row r="133" spans="9:9" x14ac:dyDescent="0.6">
      <c r="I133" s="95"/>
    </row>
    <row r="134" spans="9:9" x14ac:dyDescent="0.6">
      <c r="I134" s="95"/>
    </row>
    <row r="135" spans="9:9" x14ac:dyDescent="0.6">
      <c r="I135" s="95"/>
    </row>
    <row r="136" spans="9:9" x14ac:dyDescent="0.6">
      <c r="I136" s="95"/>
    </row>
    <row r="137" spans="9:9" x14ac:dyDescent="0.6">
      <c r="I137" s="95"/>
    </row>
    <row r="138" spans="9:9" x14ac:dyDescent="0.6">
      <c r="I138" s="95"/>
    </row>
    <row r="139" spans="9:9" x14ac:dyDescent="0.6">
      <c r="I139" s="95"/>
    </row>
  </sheetData>
  <mergeCells count="3">
    <mergeCell ref="A2:I2"/>
    <mergeCell ref="A3:I3"/>
    <mergeCell ref="A25:H25"/>
  </mergeCells>
  <phoneticPr fontId="0" type="noConversion"/>
  <printOptions horizontalCentered="1"/>
  <pageMargins left="0.78740157480314965" right="0.39370078740157483" top="0.39370078740157483" bottom="0" header="0" footer="0"/>
  <pageSetup paperSize="9" scale="60" orientation="landscape" r:id="rId1"/>
  <headerFooter alignWithMargins="0"/>
  <rowBreaks count="1" manualBreakCount="1">
    <brk id="3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pageSetUpPr fitToPage="1"/>
  </sheetPr>
  <dimension ref="A1:L41"/>
  <sheetViews>
    <sheetView showGridLines="0" zoomScale="55" zoomScaleNormal="55" workbookViewId="0">
      <selection activeCell="J4" sqref="J4"/>
    </sheetView>
  </sheetViews>
  <sheetFormatPr defaultColWidth="9.375" defaultRowHeight="23.4" x14ac:dyDescent="0.6"/>
  <cols>
    <col min="1" max="1" width="41.625" style="97" customWidth="1"/>
    <col min="2" max="10" width="12.625" style="97" customWidth="1"/>
    <col min="11" max="11" width="16.375" style="1281" bestFit="1" customWidth="1"/>
    <col min="12" max="12" width="52.375" style="97" bestFit="1" customWidth="1"/>
    <col min="13" max="16384" width="9.375" style="97"/>
  </cols>
  <sheetData>
    <row r="1" spans="1:12" ht="15" customHeight="1" x14ac:dyDescent="0.6">
      <c r="A1" s="99"/>
      <c r="B1" s="99"/>
      <c r="C1" s="99"/>
      <c r="D1" s="99"/>
      <c r="E1" s="99"/>
      <c r="F1" s="99"/>
      <c r="G1" s="99"/>
      <c r="H1" s="99"/>
      <c r="I1" s="99"/>
      <c r="J1" s="99"/>
      <c r="K1" s="1322"/>
      <c r="L1" s="118">
        <v>40</v>
      </c>
    </row>
    <row r="2" spans="1:12" ht="21" customHeight="1" x14ac:dyDescent="0.6">
      <c r="A2" s="1663" t="s">
        <v>1341</v>
      </c>
      <c r="B2" s="1663"/>
      <c r="C2" s="1663"/>
      <c r="D2" s="1663"/>
      <c r="E2" s="1663"/>
      <c r="F2" s="1663"/>
      <c r="G2" s="1663"/>
      <c r="H2" s="1663"/>
      <c r="I2" s="1663"/>
      <c r="J2" s="1663"/>
      <c r="K2" s="1663"/>
      <c r="L2" s="1663"/>
    </row>
    <row r="3" spans="1:12" ht="21" customHeight="1" x14ac:dyDescent="0.6">
      <c r="A3" s="1664" t="s">
        <v>1342</v>
      </c>
      <c r="B3" s="1664"/>
      <c r="C3" s="1664"/>
      <c r="D3" s="1664"/>
      <c r="E3" s="1664"/>
      <c r="F3" s="1664"/>
      <c r="G3" s="1664"/>
      <c r="H3" s="1664"/>
      <c r="I3" s="1664"/>
      <c r="J3" s="1664"/>
      <c r="K3" s="1664"/>
      <c r="L3" s="1664"/>
    </row>
    <row r="4" spans="1:12" ht="21" customHeight="1" x14ac:dyDescent="0.6">
      <c r="B4" s="1337"/>
      <c r="C4" s="1337"/>
      <c r="D4" s="1337"/>
      <c r="E4" s="1337"/>
      <c r="F4" s="1662" t="s">
        <v>831</v>
      </c>
      <c r="G4" s="1662"/>
      <c r="H4" s="1662"/>
      <c r="I4" s="1337"/>
      <c r="J4" s="1337"/>
      <c r="K4" s="1337"/>
      <c r="L4" s="1338" t="s">
        <v>1239</v>
      </c>
    </row>
    <row r="5" spans="1:12" ht="24" customHeight="1" x14ac:dyDescent="0.6">
      <c r="A5" s="803"/>
      <c r="B5" s="1336" t="s">
        <v>1343</v>
      </c>
      <c r="C5" s="1336"/>
      <c r="D5" s="1336" t="s">
        <v>1344</v>
      </c>
      <c r="E5" s="1336"/>
      <c r="F5" s="526">
        <v>2567</v>
      </c>
      <c r="G5" s="526"/>
      <c r="H5" s="526"/>
      <c r="I5" s="526"/>
      <c r="J5" s="526"/>
      <c r="K5" s="1278" t="s">
        <v>340</v>
      </c>
      <c r="L5" s="803"/>
    </row>
    <row r="6" spans="1:12" ht="24" customHeight="1" x14ac:dyDescent="0.6">
      <c r="A6" s="804"/>
      <c r="B6" s="1335" t="s">
        <v>1345</v>
      </c>
      <c r="C6" s="1335"/>
      <c r="D6" s="1335" t="s">
        <v>1346</v>
      </c>
      <c r="E6" s="1335"/>
      <c r="F6" s="867">
        <v>2024</v>
      </c>
      <c r="G6" s="867"/>
      <c r="H6" s="867"/>
      <c r="I6" s="867"/>
      <c r="J6" s="867"/>
      <c r="K6" s="1323" t="s">
        <v>1347</v>
      </c>
      <c r="L6" s="804"/>
    </row>
    <row r="7" spans="1:12" ht="23.1" customHeight="1" x14ac:dyDescent="0.6">
      <c r="A7" s="804"/>
      <c r="B7" s="805" t="s">
        <v>1348</v>
      </c>
      <c r="C7" s="805" t="s">
        <v>1349</v>
      </c>
      <c r="D7" s="1504" t="s">
        <v>1350</v>
      </c>
      <c r="E7" s="1504" t="s">
        <v>1351</v>
      </c>
      <c r="F7" s="805" t="s">
        <v>177</v>
      </c>
      <c r="G7" s="805" t="s">
        <v>178</v>
      </c>
      <c r="H7" s="805" t="s">
        <v>179</v>
      </c>
      <c r="I7" s="805" t="s">
        <v>180</v>
      </c>
      <c r="J7" s="805" t="s">
        <v>181</v>
      </c>
      <c r="K7" s="1324" t="s">
        <v>1352</v>
      </c>
      <c r="L7" s="804"/>
    </row>
    <row r="8" spans="1:12" ht="21" customHeight="1" x14ac:dyDescent="0.6">
      <c r="A8" s="804"/>
      <c r="B8" s="1397" t="s">
        <v>1353</v>
      </c>
      <c r="C8" s="1397" t="s">
        <v>1354</v>
      </c>
      <c r="D8" s="1505" t="s">
        <v>1355</v>
      </c>
      <c r="E8" s="1505" t="s">
        <v>1356</v>
      </c>
      <c r="F8" s="806" t="s">
        <v>183</v>
      </c>
      <c r="G8" s="806" t="s">
        <v>184</v>
      </c>
      <c r="H8" s="806" t="s">
        <v>185</v>
      </c>
      <c r="I8" s="806" t="s">
        <v>186</v>
      </c>
      <c r="J8" s="806" t="s">
        <v>187</v>
      </c>
      <c r="K8" s="1325" t="s">
        <v>342</v>
      </c>
      <c r="L8" s="804"/>
    </row>
    <row r="9" spans="1:12" ht="22.5" customHeight="1" x14ac:dyDescent="0.6">
      <c r="A9" s="807"/>
      <c r="B9" s="807"/>
      <c r="C9" s="807"/>
      <c r="D9" s="808"/>
      <c r="E9" s="808"/>
      <c r="F9" s="809"/>
      <c r="G9" s="809"/>
      <c r="H9" s="809"/>
      <c r="I9" s="809"/>
      <c r="J9" s="809"/>
      <c r="K9" s="1326" t="s">
        <v>1357</v>
      </c>
      <c r="L9" s="807"/>
    </row>
    <row r="10" spans="1:12" ht="10.35" customHeight="1" x14ac:dyDescent="0.6">
      <c r="A10" s="363"/>
      <c r="B10" s="363"/>
      <c r="C10" s="363"/>
      <c r="D10" s="365"/>
      <c r="E10" s="365"/>
      <c r="F10" s="363"/>
      <c r="G10" s="363"/>
      <c r="H10" s="363"/>
      <c r="I10" s="363"/>
      <c r="J10" s="363"/>
      <c r="K10" s="1327"/>
      <c r="L10" s="363"/>
    </row>
    <row r="11" spans="1:12" s="98" customFormat="1" ht="23.1" customHeight="1" x14ac:dyDescent="0.6">
      <c r="A11" s="962" t="s">
        <v>1358</v>
      </c>
      <c r="B11" s="963">
        <v>61.3</v>
      </c>
      <c r="C11" s="963">
        <v>-63.1</v>
      </c>
      <c r="D11" s="964">
        <v>-15.1</v>
      </c>
      <c r="E11" s="964">
        <v>-25.1</v>
      </c>
      <c r="F11" s="963">
        <v>-119</v>
      </c>
      <c r="G11" s="963">
        <v>127.2</v>
      </c>
      <c r="H11" s="963">
        <v>26.2</v>
      </c>
      <c r="I11" s="963">
        <v>60.2</v>
      </c>
      <c r="J11" s="963">
        <v>28.3</v>
      </c>
      <c r="K11" s="1328">
        <v>-120.70000000000006</v>
      </c>
      <c r="L11" s="962" t="s">
        <v>1359</v>
      </c>
    </row>
    <row r="12" spans="1:12" ht="23.1" customHeight="1" x14ac:dyDescent="0.6">
      <c r="A12" s="208" t="s">
        <v>1360</v>
      </c>
      <c r="B12" s="497">
        <v>2651.4</v>
      </c>
      <c r="C12" s="497">
        <v>2647.2</v>
      </c>
      <c r="D12" s="498">
        <v>2551.3000000000002</v>
      </c>
      <c r="E12" s="498">
        <v>2665.4</v>
      </c>
      <c r="F12" s="497">
        <v>264.2</v>
      </c>
      <c r="G12" s="497">
        <v>376.6</v>
      </c>
      <c r="H12" s="497">
        <v>198</v>
      </c>
      <c r="I12" s="497">
        <v>221.4</v>
      </c>
      <c r="J12" s="497">
        <v>369.1</v>
      </c>
      <c r="K12" s="1329">
        <v>2792.5</v>
      </c>
      <c r="L12" s="363" t="s">
        <v>1361</v>
      </c>
    </row>
    <row r="13" spans="1:12" ht="23.1" customHeight="1" x14ac:dyDescent="0.6">
      <c r="A13" s="551" t="s">
        <v>1362</v>
      </c>
      <c r="B13" s="811">
        <v>2590.1</v>
      </c>
      <c r="C13" s="811">
        <v>2710.1</v>
      </c>
      <c r="D13" s="812">
        <v>2566.6</v>
      </c>
      <c r="E13" s="812">
        <v>2690.4</v>
      </c>
      <c r="F13" s="811">
        <v>383.2</v>
      </c>
      <c r="G13" s="811">
        <v>249.4</v>
      </c>
      <c r="H13" s="811">
        <v>171.8</v>
      </c>
      <c r="I13" s="811">
        <v>161.19999999999999</v>
      </c>
      <c r="J13" s="811">
        <v>340.9</v>
      </c>
      <c r="K13" s="1330">
        <v>2913.2000000000003</v>
      </c>
      <c r="L13" s="810" t="s">
        <v>1363</v>
      </c>
    </row>
    <row r="14" spans="1:12" ht="23.1" customHeight="1" x14ac:dyDescent="0.6">
      <c r="A14" s="965" t="s">
        <v>1364</v>
      </c>
      <c r="B14" s="966">
        <v>479.2</v>
      </c>
      <c r="C14" s="966">
        <v>433.3</v>
      </c>
      <c r="D14" s="967">
        <v>489.2</v>
      </c>
      <c r="E14" s="967">
        <v>486.4</v>
      </c>
      <c r="F14" s="966">
        <v>52</v>
      </c>
      <c r="G14" s="966">
        <v>44</v>
      </c>
      <c r="H14" s="966">
        <v>42</v>
      </c>
      <c r="I14" s="966">
        <v>50.7</v>
      </c>
      <c r="J14" s="966">
        <v>91</v>
      </c>
      <c r="K14" s="1331">
        <v>415.09999999999997</v>
      </c>
      <c r="L14" s="968" t="s">
        <v>1365</v>
      </c>
    </row>
    <row r="15" spans="1:12" ht="23.1" customHeight="1" x14ac:dyDescent="0.6">
      <c r="A15" s="551" t="s">
        <v>1366</v>
      </c>
      <c r="B15" s="811">
        <v>479.2</v>
      </c>
      <c r="C15" s="811">
        <v>433.3</v>
      </c>
      <c r="D15" s="812">
        <v>489.2</v>
      </c>
      <c r="E15" s="812">
        <v>486.4</v>
      </c>
      <c r="F15" s="811">
        <v>52</v>
      </c>
      <c r="G15" s="811">
        <v>44</v>
      </c>
      <c r="H15" s="811">
        <v>42</v>
      </c>
      <c r="I15" s="811">
        <v>50.7</v>
      </c>
      <c r="J15" s="811">
        <v>91</v>
      </c>
      <c r="K15" s="1330">
        <v>415.09999999999997</v>
      </c>
      <c r="L15" s="810" t="s">
        <v>1367</v>
      </c>
    </row>
    <row r="16" spans="1:12" ht="23.1" customHeight="1" x14ac:dyDescent="0.6">
      <c r="A16" s="208" t="s">
        <v>1368</v>
      </c>
      <c r="B16" s="497">
        <v>0</v>
      </c>
      <c r="C16" s="497">
        <v>0</v>
      </c>
      <c r="D16" s="498">
        <v>0</v>
      </c>
      <c r="E16" s="498">
        <v>0</v>
      </c>
      <c r="F16" s="497">
        <v>0</v>
      </c>
      <c r="G16" s="497">
        <v>0</v>
      </c>
      <c r="H16" s="497">
        <v>0</v>
      </c>
      <c r="I16" s="497">
        <v>0</v>
      </c>
      <c r="J16" s="497">
        <v>0</v>
      </c>
      <c r="K16" s="1329">
        <v>0</v>
      </c>
      <c r="L16" s="363" t="s">
        <v>1369</v>
      </c>
    </row>
    <row r="17" spans="1:12" ht="23.1" customHeight="1" x14ac:dyDescent="0.6">
      <c r="A17" s="551" t="s">
        <v>1370</v>
      </c>
      <c r="B17" s="811">
        <v>-418</v>
      </c>
      <c r="C17" s="811">
        <v>-496.1</v>
      </c>
      <c r="D17" s="812">
        <v>-504.4</v>
      </c>
      <c r="E17" s="812">
        <v>-511.3</v>
      </c>
      <c r="F17" s="811">
        <v>-171</v>
      </c>
      <c r="G17" s="811">
        <v>83.3</v>
      </c>
      <c r="H17" s="811">
        <v>-15.9</v>
      </c>
      <c r="I17" s="811">
        <v>9.4</v>
      </c>
      <c r="J17" s="811">
        <v>-62.7</v>
      </c>
      <c r="K17" s="1330">
        <v>-535.79999999999984</v>
      </c>
      <c r="L17" s="810" t="s">
        <v>1371</v>
      </c>
    </row>
    <row r="18" spans="1:12" ht="23.1" customHeight="1" x14ac:dyDescent="0.6">
      <c r="A18" s="208" t="s">
        <v>1372</v>
      </c>
      <c r="B18" s="497">
        <v>-307.2</v>
      </c>
      <c r="C18" s="497">
        <v>102.1</v>
      </c>
      <c r="D18" s="498">
        <v>-449.1</v>
      </c>
      <c r="E18" s="498">
        <v>10</v>
      </c>
      <c r="F18" s="497">
        <v>40.5</v>
      </c>
      <c r="G18" s="497">
        <v>78.900000000000006</v>
      </c>
      <c r="H18" s="497">
        <v>-75.5</v>
      </c>
      <c r="I18" s="497">
        <v>-69.900000000000006</v>
      </c>
      <c r="J18" s="497">
        <v>201.3</v>
      </c>
      <c r="K18" s="1329">
        <v>125</v>
      </c>
      <c r="L18" s="363" t="s">
        <v>1373</v>
      </c>
    </row>
    <row r="19" spans="1:12" ht="23.1" customHeight="1" x14ac:dyDescent="0.6">
      <c r="A19" s="735" t="s">
        <v>1374</v>
      </c>
      <c r="B19" s="963">
        <v>-725.1</v>
      </c>
      <c r="C19" s="963">
        <v>-394.2</v>
      </c>
      <c r="D19" s="964">
        <v>-953.3</v>
      </c>
      <c r="E19" s="964">
        <v>-501.5</v>
      </c>
      <c r="F19" s="963">
        <v>-130.6</v>
      </c>
      <c r="G19" s="963">
        <v>162.19999999999999</v>
      </c>
      <c r="H19" s="963">
        <v>-91.4</v>
      </c>
      <c r="I19" s="963">
        <v>-60.5</v>
      </c>
      <c r="J19" s="963">
        <v>138.6</v>
      </c>
      <c r="K19" s="1328">
        <v>-411.09999999999991</v>
      </c>
      <c r="L19" s="962" t="s">
        <v>1375</v>
      </c>
    </row>
    <row r="20" spans="1:12" ht="23.1" customHeight="1" x14ac:dyDescent="0.6">
      <c r="A20" s="965" t="s">
        <v>1376</v>
      </c>
      <c r="B20" s="966">
        <v>725.1</v>
      </c>
      <c r="C20" s="966">
        <v>394.2</v>
      </c>
      <c r="D20" s="966">
        <v>953.3</v>
      </c>
      <c r="E20" s="966">
        <v>501.5</v>
      </c>
      <c r="F20" s="966">
        <v>130.6</v>
      </c>
      <c r="G20" s="966">
        <v>-162.19999999999999</v>
      </c>
      <c r="H20" s="966">
        <v>91.4</v>
      </c>
      <c r="I20" s="966">
        <v>60.5</v>
      </c>
      <c r="J20" s="966">
        <v>-138.6</v>
      </c>
      <c r="K20" s="1331">
        <v>411.09999999999991</v>
      </c>
      <c r="L20" s="968" t="s">
        <v>1377</v>
      </c>
    </row>
    <row r="21" spans="1:12" ht="23.1" customHeight="1" x14ac:dyDescent="0.6">
      <c r="A21" s="551" t="s">
        <v>1378</v>
      </c>
      <c r="B21" s="811">
        <v>0.7</v>
      </c>
      <c r="C21" s="811">
        <v>0.1</v>
      </c>
      <c r="D21" s="812">
        <v>0.7</v>
      </c>
      <c r="E21" s="812">
        <v>0.7</v>
      </c>
      <c r="F21" s="811">
        <v>0</v>
      </c>
      <c r="G21" s="811">
        <v>0</v>
      </c>
      <c r="H21" s="811">
        <v>0</v>
      </c>
      <c r="I21" s="811">
        <v>0</v>
      </c>
      <c r="J21" s="811">
        <v>0</v>
      </c>
      <c r="K21" s="1330">
        <v>0.1</v>
      </c>
      <c r="L21" s="810" t="s">
        <v>1379</v>
      </c>
    </row>
    <row r="22" spans="1:12" ht="23.1" customHeight="1" x14ac:dyDescent="0.6">
      <c r="A22" s="208" t="s">
        <v>1380</v>
      </c>
      <c r="B22" s="497">
        <v>760.5</v>
      </c>
      <c r="C22" s="497">
        <v>231.9</v>
      </c>
      <c r="D22" s="498">
        <v>989</v>
      </c>
      <c r="E22" s="498">
        <v>417.3</v>
      </c>
      <c r="F22" s="497">
        <v>94.7</v>
      </c>
      <c r="G22" s="497">
        <v>-106.5</v>
      </c>
      <c r="H22" s="497">
        <v>73.5</v>
      </c>
      <c r="I22" s="497">
        <v>79.400000000000006</v>
      </c>
      <c r="J22" s="497">
        <v>-75.5</v>
      </c>
      <c r="K22" s="1329">
        <v>386.1</v>
      </c>
      <c r="L22" s="363" t="s">
        <v>1381</v>
      </c>
    </row>
    <row r="23" spans="1:12" ht="23.1" customHeight="1" x14ac:dyDescent="0.6">
      <c r="A23" s="551" t="s">
        <v>1382</v>
      </c>
      <c r="B23" s="811">
        <v>765.9</v>
      </c>
      <c r="C23" s="811">
        <v>246.6</v>
      </c>
      <c r="D23" s="812">
        <v>994.4</v>
      </c>
      <c r="E23" s="812">
        <v>432</v>
      </c>
      <c r="F23" s="811">
        <v>94.7</v>
      </c>
      <c r="G23" s="811">
        <v>-106</v>
      </c>
      <c r="H23" s="811">
        <v>74.8</v>
      </c>
      <c r="I23" s="811">
        <v>89</v>
      </c>
      <c r="J23" s="811">
        <v>-75.5</v>
      </c>
      <c r="K23" s="1330">
        <v>409.8</v>
      </c>
      <c r="L23" s="810" t="s">
        <v>1383</v>
      </c>
    </row>
    <row r="24" spans="1:12" ht="23.1" customHeight="1" x14ac:dyDescent="0.6">
      <c r="A24" s="208" t="s">
        <v>1384</v>
      </c>
      <c r="B24" s="497">
        <v>-5.4</v>
      </c>
      <c r="C24" s="497">
        <v>-14.6</v>
      </c>
      <c r="D24" s="498">
        <v>-5.4</v>
      </c>
      <c r="E24" s="498">
        <v>-14.6</v>
      </c>
      <c r="F24" s="497">
        <v>0</v>
      </c>
      <c r="G24" s="497">
        <v>-0.5</v>
      </c>
      <c r="H24" s="497">
        <v>-1.3</v>
      </c>
      <c r="I24" s="497">
        <v>-9.6</v>
      </c>
      <c r="J24" s="497">
        <v>0</v>
      </c>
      <c r="K24" s="1329">
        <v>-23.700000000000003</v>
      </c>
      <c r="L24" s="363" t="s">
        <v>1385</v>
      </c>
    </row>
    <row r="25" spans="1:12" s="98" customFormat="1" ht="23.1" customHeight="1" x14ac:dyDescent="0.6">
      <c r="A25" s="551" t="s">
        <v>1386</v>
      </c>
      <c r="B25" s="811">
        <v>35</v>
      </c>
      <c r="C25" s="811">
        <v>-162.6</v>
      </c>
      <c r="D25" s="812">
        <v>35.299999999999997</v>
      </c>
      <c r="E25" s="812">
        <v>-85</v>
      </c>
      <c r="F25" s="811">
        <v>-35.799999999999997</v>
      </c>
      <c r="G25" s="811">
        <v>55.7</v>
      </c>
      <c r="H25" s="811">
        <v>-17.899999999999999</v>
      </c>
      <c r="I25" s="811">
        <v>18.899999999999999</v>
      </c>
      <c r="J25" s="811">
        <v>63.1</v>
      </c>
      <c r="K25" s="1330">
        <v>-25.099999999999959</v>
      </c>
      <c r="L25" s="810" t="s">
        <v>1387</v>
      </c>
    </row>
    <row r="26" spans="1:12" ht="10.35" customHeight="1" x14ac:dyDescent="0.6">
      <c r="A26" s="364"/>
      <c r="B26" s="366"/>
      <c r="C26" s="366"/>
      <c r="D26" s="366"/>
      <c r="E26" s="366"/>
      <c r="F26" s="366"/>
      <c r="G26" s="366"/>
      <c r="H26" s="366"/>
      <c r="I26" s="366"/>
      <c r="J26" s="366"/>
      <c r="K26" s="1332"/>
      <c r="L26" s="364"/>
    </row>
    <row r="27" spans="1:12" ht="10.35" customHeight="1" x14ac:dyDescent="0.6">
      <c r="A27" s="363"/>
      <c r="B27" s="367"/>
      <c r="C27" s="367"/>
      <c r="D27" s="367"/>
      <c r="E27" s="367"/>
      <c r="F27" s="367"/>
      <c r="G27" s="367"/>
      <c r="H27" s="367"/>
      <c r="I27" s="367"/>
      <c r="J27" s="367"/>
      <c r="K27" s="1333"/>
      <c r="L27" s="363"/>
    </row>
    <row r="28" spans="1:12" ht="23.1" customHeight="1" x14ac:dyDescent="0.6">
      <c r="A28" s="499" t="s">
        <v>1388</v>
      </c>
      <c r="B28" s="499"/>
      <c r="C28" s="499"/>
      <c r="D28" s="500"/>
      <c r="E28" s="500"/>
      <c r="F28" s="1259"/>
      <c r="G28" s="1259"/>
      <c r="H28" s="499"/>
      <c r="I28" s="499"/>
      <c r="J28" s="499"/>
      <c r="K28" s="501"/>
      <c r="L28" s="501" t="s">
        <v>1389</v>
      </c>
    </row>
    <row r="29" spans="1:12" x14ac:dyDescent="0.6">
      <c r="A29" s="499" t="s">
        <v>1390</v>
      </c>
      <c r="B29" s="499"/>
      <c r="C29" s="499"/>
      <c r="D29" s="500"/>
      <c r="E29" s="500"/>
      <c r="F29" s="499"/>
      <c r="G29" s="499"/>
      <c r="H29" s="499"/>
      <c r="I29" s="499"/>
      <c r="J29" s="499"/>
      <c r="K29" s="501"/>
      <c r="L29" s="501" t="s">
        <v>1391</v>
      </c>
    </row>
    <row r="30" spans="1:12" x14ac:dyDescent="0.6">
      <c r="A30" s="499" t="s">
        <v>1392</v>
      </c>
      <c r="B30" s="499"/>
      <c r="C30" s="499"/>
      <c r="D30" s="500"/>
      <c r="E30" s="500"/>
      <c r="F30" s="499"/>
      <c r="G30" s="499"/>
      <c r="H30" s="499"/>
      <c r="I30" s="499"/>
      <c r="J30" s="499"/>
      <c r="K30" s="501"/>
      <c r="L30" s="1503">
        <v>243738</v>
      </c>
    </row>
    <row r="31" spans="1:12" x14ac:dyDescent="0.6">
      <c r="A31" s="499" t="s">
        <v>1393</v>
      </c>
      <c r="B31" s="499"/>
      <c r="C31" s="499"/>
      <c r="D31" s="500"/>
      <c r="E31" s="500"/>
      <c r="F31" s="499"/>
      <c r="G31" s="499"/>
      <c r="H31" s="499"/>
      <c r="I31" s="499"/>
      <c r="J31" s="499"/>
      <c r="K31" s="501"/>
      <c r="L31" s="499"/>
    </row>
    <row r="32" spans="1:12" x14ac:dyDescent="0.6">
      <c r="A32" s="499" t="s">
        <v>1394</v>
      </c>
      <c r="B32" s="499"/>
      <c r="C32" s="499"/>
      <c r="D32" s="500"/>
      <c r="E32" s="500"/>
      <c r="F32" s="499"/>
      <c r="G32" s="499"/>
      <c r="H32" s="499"/>
      <c r="I32" s="499"/>
      <c r="J32" s="499"/>
      <c r="K32" s="501"/>
      <c r="L32" s="499"/>
    </row>
    <row r="33" spans="1:12" x14ac:dyDescent="0.6">
      <c r="A33" s="499" t="s">
        <v>1395</v>
      </c>
      <c r="B33" s="499"/>
      <c r="C33" s="499"/>
      <c r="D33" s="500"/>
      <c r="E33" s="500"/>
      <c r="F33" s="499"/>
      <c r="G33" s="499"/>
      <c r="H33" s="499"/>
      <c r="I33" s="499"/>
      <c r="J33" s="499"/>
      <c r="K33" s="501"/>
      <c r="L33" s="499"/>
    </row>
    <row r="34" spans="1:12" x14ac:dyDescent="0.6">
      <c r="A34" s="499" t="s">
        <v>1396</v>
      </c>
      <c r="B34" s="499"/>
      <c r="C34" s="499"/>
      <c r="D34" s="500"/>
      <c r="E34" s="500"/>
      <c r="F34" s="499"/>
      <c r="G34" s="499"/>
      <c r="H34" s="499"/>
      <c r="I34" s="499"/>
      <c r="J34" s="499"/>
      <c r="K34" s="501"/>
      <c r="L34" s="499"/>
    </row>
    <row r="35" spans="1:12" ht="21" customHeight="1" x14ac:dyDescent="0.6">
      <c r="A35" s="502" t="s">
        <v>1397</v>
      </c>
      <c r="B35" s="502"/>
      <c r="C35" s="502"/>
      <c r="D35" s="502"/>
      <c r="E35" s="502"/>
      <c r="F35" s="502"/>
      <c r="G35" s="502"/>
      <c r="H35" s="502"/>
      <c r="I35" s="502"/>
      <c r="J35" s="502"/>
      <c r="K35" s="1334"/>
      <c r="L35" s="502"/>
    </row>
    <row r="36" spans="1:12" ht="21" customHeight="1" x14ac:dyDescent="0.6">
      <c r="A36" s="502" t="s">
        <v>1398</v>
      </c>
      <c r="B36" s="502"/>
      <c r="C36" s="502"/>
      <c r="D36" s="502"/>
      <c r="E36" s="502"/>
      <c r="F36" s="502"/>
      <c r="G36" s="502"/>
      <c r="H36" s="502"/>
      <c r="I36" s="502"/>
      <c r="J36" s="502"/>
      <c r="K36" s="1334"/>
      <c r="L36" s="502"/>
    </row>
    <row r="37" spans="1:12" ht="21" customHeight="1" x14ac:dyDescent="0.6">
      <c r="A37" s="502" t="s">
        <v>1399</v>
      </c>
      <c r="B37" s="502"/>
      <c r="C37" s="502"/>
      <c r="D37" s="502"/>
      <c r="E37" s="502"/>
      <c r="F37" s="502"/>
      <c r="G37" s="502"/>
      <c r="H37" s="502"/>
      <c r="I37" s="502"/>
      <c r="J37" s="502"/>
      <c r="K37" s="1334"/>
      <c r="L37" s="502"/>
    </row>
    <row r="38" spans="1:12" ht="24" customHeight="1" x14ac:dyDescent="0.6">
      <c r="A38" s="502" t="s">
        <v>1400</v>
      </c>
      <c r="B38" s="502"/>
      <c r="C38" s="502"/>
      <c r="D38" s="502"/>
      <c r="E38" s="502"/>
      <c r="F38" s="502"/>
      <c r="G38" s="502"/>
      <c r="H38" s="502"/>
      <c r="I38" s="502"/>
      <c r="J38" s="502"/>
      <c r="K38" s="1334"/>
      <c r="L38" s="502"/>
    </row>
    <row r="39" spans="1:12" ht="24" customHeight="1" x14ac:dyDescent="0.6">
      <c r="A39" s="502" t="s">
        <v>1401</v>
      </c>
      <c r="B39" s="502"/>
      <c r="C39" s="502"/>
      <c r="D39" s="502"/>
      <c r="E39" s="502"/>
      <c r="F39" s="502"/>
      <c r="G39" s="502"/>
      <c r="H39" s="502"/>
      <c r="I39" s="502"/>
      <c r="J39" s="502"/>
      <c r="K39" s="1334"/>
      <c r="L39" s="502"/>
    </row>
    <row r="40" spans="1:12" ht="23.1" customHeight="1" x14ac:dyDescent="0.6">
      <c r="A40" s="502" t="s">
        <v>1402</v>
      </c>
      <c r="B40" s="502"/>
      <c r="C40" s="502"/>
      <c r="D40" s="502"/>
      <c r="E40" s="502"/>
      <c r="F40" s="502"/>
      <c r="G40" s="502"/>
      <c r="H40" s="502"/>
      <c r="I40" s="502"/>
      <c r="J40" s="502"/>
      <c r="K40" s="1334"/>
      <c r="L40" s="502"/>
    </row>
    <row r="41" spans="1:12" ht="21" customHeight="1" x14ac:dyDescent="0.6">
      <c r="A41" s="502" t="s">
        <v>1403</v>
      </c>
      <c r="B41" s="502"/>
      <c r="C41" s="502"/>
      <c r="D41" s="502"/>
      <c r="E41" s="502"/>
      <c r="F41" s="502"/>
      <c r="G41" s="502"/>
      <c r="H41" s="502"/>
      <c r="I41" s="502"/>
      <c r="J41" s="502"/>
      <c r="K41" s="1334"/>
      <c r="L41" s="502"/>
    </row>
  </sheetData>
  <mergeCells count="3">
    <mergeCell ref="F4:H4"/>
    <mergeCell ref="A2:L2"/>
    <mergeCell ref="A3:L3"/>
  </mergeCells>
  <phoneticPr fontId="0" type="noConversion"/>
  <printOptions horizontalCentered="1"/>
  <pageMargins left="0.78740157480314965" right="0.39370078740157483" top="0.39370078740157483" bottom="0" header="0" footer="0"/>
  <pageSetup paperSize="9" scale="61" orientation="landscape" r:id="rId1"/>
  <headerFooter alignWithMargins="0"/>
  <rowBreaks count="1" manualBreakCount="1">
    <brk id="33"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J41"/>
  <sheetViews>
    <sheetView showGridLines="0" zoomScale="55" zoomScaleNormal="55" workbookViewId="0">
      <selection activeCell="H4" sqref="H4"/>
    </sheetView>
  </sheetViews>
  <sheetFormatPr defaultColWidth="9.375" defaultRowHeight="23.4" x14ac:dyDescent="0.6"/>
  <cols>
    <col min="1" max="1" width="55.375" style="97" customWidth="1"/>
    <col min="2" max="2" width="12.625" style="97" customWidth="1"/>
    <col min="3" max="3" width="12.375" style="97" customWidth="1"/>
    <col min="4" max="9" width="12.625" style="97" customWidth="1"/>
    <col min="10" max="10" width="43.375" style="97" customWidth="1"/>
    <col min="11" max="16384" width="9.375" style="97"/>
  </cols>
  <sheetData>
    <row r="1" spans="1:10" ht="15" customHeight="1" x14ac:dyDescent="0.6">
      <c r="J1" s="112">
        <v>41</v>
      </c>
    </row>
    <row r="2" spans="1:10" ht="22.35" customHeight="1" x14ac:dyDescent="0.6">
      <c r="A2" s="1665" t="s">
        <v>1404</v>
      </c>
      <c r="B2" s="1665"/>
      <c r="C2" s="1665"/>
      <c r="D2" s="1665"/>
      <c r="E2" s="1665"/>
      <c r="F2" s="1665"/>
      <c r="G2" s="1665"/>
      <c r="H2" s="1665"/>
      <c r="I2" s="1665"/>
      <c r="J2" s="1665"/>
    </row>
    <row r="3" spans="1:10" ht="21" customHeight="1" x14ac:dyDescent="0.6">
      <c r="A3" s="1666" t="s">
        <v>1405</v>
      </c>
      <c r="B3" s="1666"/>
      <c r="C3" s="1666"/>
      <c r="D3" s="1666"/>
      <c r="E3" s="1666"/>
      <c r="F3" s="1666"/>
      <c r="G3" s="1666"/>
      <c r="H3" s="1666"/>
      <c r="I3" s="1666"/>
      <c r="J3" s="1666"/>
    </row>
    <row r="4" spans="1:10" ht="21" customHeight="1" x14ac:dyDescent="0.6">
      <c r="A4" s="113" t="s">
        <v>1406</v>
      </c>
      <c r="B4" s="114"/>
      <c r="C4" s="114"/>
      <c r="D4" s="114"/>
      <c r="E4" s="114"/>
      <c r="J4" s="115" t="s">
        <v>1407</v>
      </c>
    </row>
    <row r="5" spans="1:10" ht="21" customHeight="1" x14ac:dyDescent="0.6">
      <c r="A5" s="813"/>
      <c r="B5" s="813"/>
      <c r="C5" s="813"/>
      <c r="D5" s="526">
        <v>2567</v>
      </c>
      <c r="E5" s="526"/>
      <c r="F5" s="526"/>
      <c r="G5" s="526"/>
      <c r="H5" s="526"/>
      <c r="I5" s="526" t="s">
        <v>340</v>
      </c>
      <c r="J5" s="813"/>
    </row>
    <row r="6" spans="1:10" ht="23.1" customHeight="1" x14ac:dyDescent="0.6">
      <c r="A6" s="595"/>
      <c r="B6" s="886">
        <v>2565</v>
      </c>
      <c r="C6" s="886">
        <v>2566</v>
      </c>
      <c r="D6" s="531">
        <v>2024</v>
      </c>
      <c r="E6" s="531"/>
      <c r="F6" s="531"/>
      <c r="G6" s="531"/>
      <c r="H6" s="531"/>
      <c r="I6" s="531" t="s">
        <v>341</v>
      </c>
      <c r="J6" s="814"/>
    </row>
    <row r="7" spans="1:10" ht="21" customHeight="1" x14ac:dyDescent="0.6">
      <c r="A7" s="814"/>
      <c r="B7" s="886">
        <v>2022</v>
      </c>
      <c r="C7" s="886">
        <v>2023</v>
      </c>
      <c r="D7" s="526" t="s">
        <v>177</v>
      </c>
      <c r="E7" s="526" t="s">
        <v>178</v>
      </c>
      <c r="F7" s="526" t="s">
        <v>179</v>
      </c>
      <c r="G7" s="526" t="s">
        <v>180</v>
      </c>
      <c r="H7" s="526" t="s">
        <v>181</v>
      </c>
      <c r="I7" s="531" t="s">
        <v>342</v>
      </c>
      <c r="J7" s="814"/>
    </row>
    <row r="8" spans="1:10" ht="21" customHeight="1" x14ac:dyDescent="0.6">
      <c r="A8" s="815"/>
      <c r="B8" s="816"/>
      <c r="C8" s="816"/>
      <c r="D8" s="537" t="s">
        <v>183</v>
      </c>
      <c r="E8" s="537" t="s">
        <v>184</v>
      </c>
      <c r="F8" s="537" t="s">
        <v>185</v>
      </c>
      <c r="G8" s="537" t="s">
        <v>186</v>
      </c>
      <c r="H8" s="537" t="s">
        <v>187</v>
      </c>
      <c r="I8" s="530" t="s">
        <v>343</v>
      </c>
      <c r="J8" s="814"/>
    </row>
    <row r="9" spans="1:10" ht="10.35" customHeight="1" x14ac:dyDescent="0.6">
      <c r="A9" s="368"/>
      <c r="B9" s="368"/>
      <c r="C9" s="368"/>
      <c r="D9" s="368"/>
      <c r="E9" s="368"/>
      <c r="F9" s="368"/>
      <c r="G9" s="368"/>
      <c r="H9" s="368"/>
      <c r="I9" s="368"/>
      <c r="J9" s="368"/>
    </row>
    <row r="10" spans="1:10" ht="20.100000000000001" customHeight="1" x14ac:dyDescent="0.6">
      <c r="A10" s="817" t="s">
        <v>1408</v>
      </c>
      <c r="B10" s="818">
        <v>97981</v>
      </c>
      <c r="C10" s="818">
        <v>63333</v>
      </c>
      <c r="D10" s="818">
        <v>3956</v>
      </c>
      <c r="E10" s="818">
        <v>9772</v>
      </c>
      <c r="F10" s="818">
        <v>10057</v>
      </c>
      <c r="G10" s="818">
        <v>3883</v>
      </c>
      <c r="H10" s="818">
        <v>2773</v>
      </c>
      <c r="I10" s="818">
        <v>47895</v>
      </c>
      <c r="J10" s="819" t="s">
        <v>1409</v>
      </c>
    </row>
    <row r="11" spans="1:10" ht="20.100000000000001" customHeight="1" x14ac:dyDescent="0.6">
      <c r="A11" s="370"/>
      <c r="B11" s="371" t="s">
        <v>1410</v>
      </c>
      <c r="C11" s="371" t="s">
        <v>1411</v>
      </c>
      <c r="D11" s="371" t="s">
        <v>1412</v>
      </c>
      <c r="E11" s="371" t="s">
        <v>1413</v>
      </c>
      <c r="F11" s="371">
        <v>94.5</v>
      </c>
      <c r="G11" s="371">
        <v>11.8</v>
      </c>
      <c r="H11" s="371">
        <v>18.7</v>
      </c>
      <c r="I11" s="371" t="s">
        <v>1414</v>
      </c>
      <c r="J11" s="372"/>
    </row>
    <row r="12" spans="1:10" ht="20.100000000000001" customHeight="1" x14ac:dyDescent="0.6">
      <c r="A12" s="820" t="s">
        <v>1415</v>
      </c>
      <c r="B12" s="818">
        <v>86275</v>
      </c>
      <c r="C12" s="818">
        <v>67122</v>
      </c>
      <c r="D12" s="818">
        <v>76390</v>
      </c>
      <c r="E12" s="818">
        <v>125261</v>
      </c>
      <c r="F12" s="818">
        <v>77742</v>
      </c>
      <c r="G12" s="818">
        <v>66868</v>
      </c>
      <c r="H12" s="818">
        <v>46837</v>
      </c>
      <c r="I12" s="818">
        <v>46837</v>
      </c>
      <c r="J12" s="819" t="s">
        <v>1416</v>
      </c>
    </row>
    <row r="13" spans="1:10" ht="20.100000000000001" customHeight="1" x14ac:dyDescent="0.6">
      <c r="A13" s="370"/>
      <c r="B13" s="371">
        <v>215.3</v>
      </c>
      <c r="C13" s="371" t="s">
        <v>1417</v>
      </c>
      <c r="D13" s="371" t="s">
        <v>1418</v>
      </c>
      <c r="E13" s="371">
        <v>66</v>
      </c>
      <c r="F13" s="371">
        <v>165.2</v>
      </c>
      <c r="G13" s="371">
        <v>246.2</v>
      </c>
      <c r="H13" s="371">
        <v>204.5</v>
      </c>
      <c r="I13" s="371">
        <v>204.5</v>
      </c>
      <c r="J13" s="372"/>
    </row>
    <row r="14" spans="1:10" ht="20.100000000000001" customHeight="1" x14ac:dyDescent="0.6">
      <c r="A14" s="817" t="s">
        <v>1419</v>
      </c>
      <c r="B14" s="818">
        <v>261145</v>
      </c>
      <c r="C14" s="818">
        <v>184634</v>
      </c>
      <c r="D14" s="818">
        <v>15665</v>
      </c>
      <c r="E14" s="818">
        <v>19261</v>
      </c>
      <c r="F14" s="818">
        <v>18616</v>
      </c>
      <c r="G14" s="818">
        <v>16257</v>
      </c>
      <c r="H14" s="818">
        <v>13786</v>
      </c>
      <c r="I14" s="818">
        <v>146612</v>
      </c>
      <c r="J14" s="819" t="s">
        <v>1420</v>
      </c>
    </row>
    <row r="15" spans="1:10" ht="20.100000000000001" customHeight="1" x14ac:dyDescent="0.6">
      <c r="A15" s="370"/>
      <c r="B15" s="371">
        <v>11</v>
      </c>
      <c r="C15" s="371" t="s">
        <v>1421</v>
      </c>
      <c r="D15" s="371" t="s">
        <v>1422</v>
      </c>
      <c r="E15" s="371">
        <v>19</v>
      </c>
      <c r="F15" s="371">
        <v>11.6</v>
      </c>
      <c r="G15" s="371">
        <v>16.100000000000001</v>
      </c>
      <c r="H15" s="371">
        <v>23.2</v>
      </c>
      <c r="I15" s="371">
        <v>0.8</v>
      </c>
      <c r="J15" s="372"/>
    </row>
    <row r="16" spans="1:10" ht="20.100000000000001" customHeight="1" x14ac:dyDescent="0.6">
      <c r="A16" s="821" t="s">
        <v>1423</v>
      </c>
      <c r="B16" s="822">
        <v>70</v>
      </c>
      <c r="C16" s="822">
        <v>68</v>
      </c>
      <c r="D16" s="818">
        <v>3</v>
      </c>
      <c r="E16" s="818">
        <v>2</v>
      </c>
      <c r="F16" s="818">
        <v>3</v>
      </c>
      <c r="G16" s="818">
        <v>2</v>
      </c>
      <c r="H16" s="818">
        <v>0</v>
      </c>
      <c r="I16" s="818">
        <v>18</v>
      </c>
      <c r="J16" s="819" t="s">
        <v>1424</v>
      </c>
    </row>
    <row r="17" spans="1:10" ht="20.100000000000001" customHeight="1" x14ac:dyDescent="0.6">
      <c r="A17" s="112" t="s">
        <v>1425</v>
      </c>
      <c r="B17" s="375">
        <v>68720</v>
      </c>
      <c r="C17" s="375">
        <v>61021</v>
      </c>
      <c r="D17" s="369">
        <v>1368</v>
      </c>
      <c r="E17" s="369">
        <v>1592</v>
      </c>
      <c r="F17" s="369">
        <v>1007</v>
      </c>
      <c r="G17" s="369">
        <v>382</v>
      </c>
      <c r="H17" s="369">
        <v>0</v>
      </c>
      <c r="I17" s="369">
        <v>7625</v>
      </c>
      <c r="J17" s="376" t="s">
        <v>1426</v>
      </c>
    </row>
    <row r="18" spans="1:10" ht="20.100000000000001" customHeight="1" x14ac:dyDescent="0.6">
      <c r="A18" s="820" t="s">
        <v>1427</v>
      </c>
      <c r="B18" s="818">
        <v>0</v>
      </c>
      <c r="C18" s="818">
        <v>2</v>
      </c>
      <c r="D18" s="818">
        <v>0</v>
      </c>
      <c r="E18" s="818">
        <v>0</v>
      </c>
      <c r="F18" s="818">
        <v>0</v>
      </c>
      <c r="G18" s="818">
        <v>0</v>
      </c>
      <c r="H18" s="818">
        <v>0</v>
      </c>
      <c r="I18" s="818">
        <v>0</v>
      </c>
      <c r="J18" s="823" t="s">
        <v>1428</v>
      </c>
    </row>
    <row r="19" spans="1:10" ht="20.100000000000001" customHeight="1" x14ac:dyDescent="0.6">
      <c r="A19" s="112" t="s">
        <v>1425</v>
      </c>
      <c r="B19" s="369">
        <v>0</v>
      </c>
      <c r="C19" s="369">
        <v>1386</v>
      </c>
      <c r="D19" s="369">
        <v>0</v>
      </c>
      <c r="E19" s="369">
        <v>0</v>
      </c>
      <c r="F19" s="369">
        <v>0</v>
      </c>
      <c r="G19" s="369">
        <v>0</v>
      </c>
      <c r="H19" s="369">
        <v>0</v>
      </c>
      <c r="I19" s="369">
        <v>0</v>
      </c>
      <c r="J19" s="376" t="s">
        <v>1429</v>
      </c>
    </row>
    <row r="20" spans="1:10" ht="20.100000000000001" customHeight="1" x14ac:dyDescent="0.6">
      <c r="A20" s="817" t="s">
        <v>1430</v>
      </c>
      <c r="B20" s="818">
        <v>1</v>
      </c>
      <c r="C20" s="818">
        <v>3</v>
      </c>
      <c r="D20" s="818">
        <v>0</v>
      </c>
      <c r="E20" s="818">
        <v>0</v>
      </c>
      <c r="F20" s="818">
        <v>0</v>
      </c>
      <c r="G20" s="818">
        <v>0</v>
      </c>
      <c r="H20" s="818">
        <v>0</v>
      </c>
      <c r="I20" s="818">
        <v>0</v>
      </c>
      <c r="J20" s="823" t="s">
        <v>1431</v>
      </c>
    </row>
    <row r="21" spans="1:10" ht="20.100000000000001" customHeight="1" x14ac:dyDescent="0.6">
      <c r="A21" s="112" t="s">
        <v>1425</v>
      </c>
      <c r="B21" s="369">
        <v>654</v>
      </c>
      <c r="C21" s="369">
        <v>62</v>
      </c>
      <c r="D21" s="369">
        <v>0</v>
      </c>
      <c r="E21" s="369">
        <v>0</v>
      </c>
      <c r="F21" s="369">
        <v>0</v>
      </c>
      <c r="G21" s="369">
        <v>0</v>
      </c>
      <c r="H21" s="369">
        <v>0</v>
      </c>
      <c r="I21" s="369">
        <v>0</v>
      </c>
      <c r="J21" s="376" t="s">
        <v>1432</v>
      </c>
    </row>
    <row r="22" spans="1:10" ht="20.100000000000001" customHeight="1" x14ac:dyDescent="0.6">
      <c r="A22" s="817" t="s">
        <v>1433</v>
      </c>
      <c r="B22" s="819"/>
      <c r="C22" s="819"/>
      <c r="D22" s="819"/>
      <c r="E22" s="819"/>
      <c r="F22" s="819"/>
      <c r="G22" s="819"/>
      <c r="H22" s="819"/>
      <c r="I22" s="819"/>
      <c r="J22" s="823" t="s">
        <v>1434</v>
      </c>
    </row>
    <row r="23" spans="1:10" ht="20.100000000000001" customHeight="1" x14ac:dyDescent="0.6">
      <c r="A23" s="377" t="s">
        <v>1435</v>
      </c>
      <c r="B23" s="369">
        <v>11638041</v>
      </c>
      <c r="C23" s="369">
        <v>11890917</v>
      </c>
      <c r="D23" s="369">
        <v>11940441</v>
      </c>
      <c r="E23" s="369">
        <v>12005573</v>
      </c>
      <c r="F23" s="369">
        <v>12043221</v>
      </c>
      <c r="G23" s="369">
        <v>12075475</v>
      </c>
      <c r="H23" s="369" t="s">
        <v>657</v>
      </c>
      <c r="I23" s="369" t="s">
        <v>657</v>
      </c>
      <c r="J23" s="377" t="s">
        <v>1436</v>
      </c>
    </row>
    <row r="24" spans="1:10" ht="20.100000000000001" customHeight="1" x14ac:dyDescent="0.6">
      <c r="A24" s="817" t="s">
        <v>1437</v>
      </c>
      <c r="B24" s="822">
        <v>196926</v>
      </c>
      <c r="C24" s="822">
        <v>206584</v>
      </c>
      <c r="D24" s="818">
        <v>236741</v>
      </c>
      <c r="E24" s="818">
        <v>230629</v>
      </c>
      <c r="F24" s="818">
        <v>235517</v>
      </c>
      <c r="G24" s="818">
        <v>230672</v>
      </c>
      <c r="H24" s="818" t="s">
        <v>657</v>
      </c>
      <c r="I24" s="818" t="s">
        <v>657</v>
      </c>
      <c r="J24" s="823" t="s">
        <v>1438</v>
      </c>
    </row>
    <row r="25" spans="1:10" ht="20.100000000000001" customHeight="1" x14ac:dyDescent="0.6">
      <c r="A25" s="112" t="s">
        <v>1439</v>
      </c>
      <c r="B25" s="369">
        <v>88154</v>
      </c>
      <c r="C25" s="369">
        <v>102570</v>
      </c>
      <c r="D25" s="369">
        <v>7608</v>
      </c>
      <c r="E25" s="369">
        <v>8152</v>
      </c>
      <c r="F25" s="369">
        <v>8294</v>
      </c>
      <c r="G25" s="369">
        <v>7094</v>
      </c>
      <c r="H25" s="369">
        <v>7380</v>
      </c>
      <c r="I25" s="369">
        <v>71111</v>
      </c>
      <c r="J25" s="377" t="s">
        <v>1440</v>
      </c>
    </row>
    <row r="26" spans="1:10" ht="20.100000000000001" customHeight="1" x14ac:dyDescent="0.6">
      <c r="A26" s="824"/>
      <c r="B26" s="1191">
        <v>136</v>
      </c>
      <c r="C26" s="1191">
        <v>16.399999999999999</v>
      </c>
      <c r="D26" s="1191" t="s">
        <v>1318</v>
      </c>
      <c r="E26" s="1191" t="s">
        <v>1441</v>
      </c>
      <c r="F26" s="1191" t="s">
        <v>1442</v>
      </c>
      <c r="G26" s="1191">
        <v>0.2</v>
      </c>
      <c r="H26" s="1191">
        <v>1.9</v>
      </c>
      <c r="I26" s="1191" t="s">
        <v>1443</v>
      </c>
      <c r="J26" s="826"/>
    </row>
    <row r="27" spans="1:10" ht="20.100000000000001" customHeight="1" x14ac:dyDescent="0.6">
      <c r="A27" s="374" t="s">
        <v>1444</v>
      </c>
      <c r="B27" s="375">
        <v>233804</v>
      </c>
      <c r="C27" s="375">
        <v>250907</v>
      </c>
      <c r="D27" s="375">
        <v>23410</v>
      </c>
      <c r="E27" s="375">
        <v>21882</v>
      </c>
      <c r="F27" s="375">
        <v>23610</v>
      </c>
      <c r="G27" s="375">
        <v>21898</v>
      </c>
      <c r="H27" s="375">
        <v>20521</v>
      </c>
      <c r="I27" s="375">
        <v>203964</v>
      </c>
      <c r="J27" s="377" t="s">
        <v>1445</v>
      </c>
    </row>
    <row r="28" spans="1:10" ht="20.100000000000001" customHeight="1" x14ac:dyDescent="0.6">
      <c r="A28" s="827" t="s">
        <v>1446</v>
      </c>
      <c r="B28" s="825">
        <v>7.3</v>
      </c>
      <c r="C28" s="825">
        <v>7.3</v>
      </c>
      <c r="D28" s="1191">
        <v>8.3000000000000007</v>
      </c>
      <c r="E28" s="1191" t="s">
        <v>1447</v>
      </c>
      <c r="F28" s="1191">
        <v>15.2</v>
      </c>
      <c r="G28" s="1191">
        <v>10.7</v>
      </c>
      <c r="H28" s="1191" t="s">
        <v>1448</v>
      </c>
      <c r="I28" s="1191">
        <v>9.4</v>
      </c>
      <c r="J28" s="826"/>
    </row>
    <row r="29" spans="1:10" ht="10.35" customHeight="1" x14ac:dyDescent="0.6">
      <c r="A29" s="378"/>
      <c r="B29" s="379"/>
      <c r="C29" s="379"/>
      <c r="D29" s="380"/>
      <c r="E29" s="380"/>
      <c r="F29" s="380"/>
      <c r="G29" s="380"/>
      <c r="H29" s="380"/>
      <c r="I29" s="380"/>
      <c r="J29" s="378"/>
    </row>
    <row r="30" spans="1:10" ht="10.35" customHeight="1" x14ac:dyDescent="0.6">
      <c r="A30" s="372"/>
      <c r="B30" s="371"/>
      <c r="C30" s="371"/>
      <c r="D30" s="373"/>
      <c r="E30" s="373"/>
      <c r="F30" s="373"/>
      <c r="G30" s="373"/>
      <c r="H30" s="373"/>
      <c r="I30" s="373"/>
      <c r="J30" s="372"/>
    </row>
    <row r="31" spans="1:10" s="117" customFormat="1" ht="16.350000000000001" customHeight="1" x14ac:dyDescent="0.45">
      <c r="A31" s="381" t="s">
        <v>1449</v>
      </c>
      <c r="B31" s="381"/>
      <c r="C31" s="381"/>
      <c r="D31" s="381"/>
      <c r="E31" s="381"/>
      <c r="F31" s="381"/>
      <c r="G31" s="381"/>
      <c r="H31" s="381"/>
      <c r="I31" s="381"/>
      <c r="J31" s="216" t="s">
        <v>245</v>
      </c>
    </row>
    <row r="32" spans="1:10" s="117" customFormat="1" ht="16.350000000000001" customHeight="1" x14ac:dyDescent="0.45">
      <c r="A32" s="381" t="s">
        <v>1450</v>
      </c>
      <c r="B32" s="381"/>
      <c r="C32" s="381"/>
      <c r="D32" s="381"/>
      <c r="E32" s="381"/>
      <c r="F32" s="381"/>
      <c r="G32" s="381"/>
      <c r="H32" s="381"/>
      <c r="I32" s="381"/>
      <c r="J32" s="216" t="s">
        <v>1451</v>
      </c>
    </row>
    <row r="33" spans="1:10" s="117" customFormat="1" ht="16.350000000000001" customHeight="1" x14ac:dyDescent="0.45">
      <c r="A33" s="381" t="s">
        <v>1452</v>
      </c>
      <c r="B33" s="382"/>
      <c r="C33" s="382"/>
      <c r="D33" s="382"/>
      <c r="E33" s="382"/>
      <c r="F33" s="382"/>
      <c r="G33" s="382"/>
      <c r="H33" s="382"/>
      <c r="I33" s="382"/>
      <c r="J33" s="217" t="s">
        <v>164</v>
      </c>
    </row>
    <row r="34" spans="1:10" s="117" customFormat="1" ht="16.350000000000001" customHeight="1" x14ac:dyDescent="0.45">
      <c r="A34" s="381" t="s">
        <v>1453</v>
      </c>
      <c r="B34" s="382"/>
      <c r="C34" s="382"/>
      <c r="D34" s="382"/>
      <c r="E34" s="382"/>
      <c r="F34" s="382"/>
      <c r="G34" s="382"/>
      <c r="H34" s="382"/>
      <c r="I34" s="382"/>
    </row>
    <row r="35" spans="1:10" s="117" customFormat="1" ht="16.350000000000001" customHeight="1" x14ac:dyDescent="0.45">
      <c r="A35" s="381" t="s">
        <v>1454</v>
      </c>
      <c r="B35" s="383"/>
      <c r="C35" s="383"/>
      <c r="D35" s="383"/>
      <c r="E35" s="383"/>
      <c r="F35" s="383"/>
      <c r="G35" s="383"/>
      <c r="H35" s="383"/>
      <c r="I35" s="383"/>
    </row>
    <row r="36" spans="1:10" s="117" customFormat="1" ht="16.350000000000001" customHeight="1" x14ac:dyDescent="0.45">
      <c r="A36" s="381" t="s">
        <v>1455</v>
      </c>
      <c r="B36" s="384"/>
      <c r="C36" s="384"/>
      <c r="D36" s="384"/>
      <c r="E36" s="384"/>
      <c r="F36" s="384"/>
      <c r="G36" s="384"/>
      <c r="H36" s="384"/>
      <c r="I36" s="384"/>
    </row>
    <row r="37" spans="1:10" s="117" customFormat="1" ht="16.350000000000001" customHeight="1" x14ac:dyDescent="0.45">
      <c r="A37" s="381" t="s">
        <v>1456</v>
      </c>
    </row>
    <row r="38" spans="1:10" s="117" customFormat="1" ht="16.350000000000001" customHeight="1" x14ac:dyDescent="0.45">
      <c r="A38" s="381" t="s">
        <v>1457</v>
      </c>
      <c r="B38" s="385"/>
      <c r="C38" s="385"/>
      <c r="D38" s="385"/>
      <c r="E38" s="385"/>
      <c r="F38" s="385"/>
      <c r="G38" s="385"/>
      <c r="H38" s="385"/>
      <c r="I38" s="385"/>
    </row>
    <row r="39" spans="1:10" s="117" customFormat="1" ht="16.350000000000001" customHeight="1" x14ac:dyDescent="0.45">
      <c r="A39" s="992" t="s">
        <v>1458</v>
      </c>
      <c r="B39" s="385"/>
      <c r="C39" s="385"/>
      <c r="D39" s="385"/>
      <c r="E39" s="385"/>
      <c r="F39" s="385"/>
      <c r="G39" s="385"/>
      <c r="H39" s="385"/>
      <c r="I39" s="385"/>
    </row>
    <row r="40" spans="1:10" s="117" customFormat="1" ht="16.350000000000001" customHeight="1" x14ac:dyDescent="0.45">
      <c r="A40" s="381" t="s">
        <v>1459</v>
      </c>
      <c r="B40" s="386"/>
      <c r="C40" s="386"/>
      <c r="D40" s="386"/>
      <c r="E40" s="386"/>
      <c r="F40" s="386"/>
      <c r="G40" s="386"/>
      <c r="H40" s="386"/>
      <c r="I40" s="386"/>
    </row>
    <row r="41" spans="1:10" s="117" customFormat="1" ht="16.350000000000001" customHeight="1" x14ac:dyDescent="0.45">
      <c r="A41" s="381" t="s">
        <v>1460</v>
      </c>
      <c r="B41" s="381"/>
      <c r="C41" s="381"/>
      <c r="D41" s="381"/>
      <c r="E41" s="381"/>
      <c r="F41" s="381"/>
      <c r="G41" s="381"/>
      <c r="H41" s="381"/>
      <c r="I41" s="381"/>
    </row>
  </sheetData>
  <mergeCells count="2">
    <mergeCell ref="A2:J2"/>
    <mergeCell ref="A3:J3"/>
  </mergeCells>
  <phoneticPr fontId="0" type="noConversion"/>
  <printOptions horizontalCentered="1"/>
  <pageMargins left="0.78740157480314965" right="0.39370078740157483" top="0.39370078740157483" bottom="0" header="0" footer="0"/>
  <pageSetup paperSize="9" scale="6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1:Y174"/>
  <sheetViews>
    <sheetView showGridLines="0" zoomScale="75" zoomScaleNormal="75" workbookViewId="0">
      <selection activeCell="A3" sqref="A3:X3"/>
    </sheetView>
  </sheetViews>
  <sheetFormatPr defaultColWidth="9.375" defaultRowHeight="23.25" customHeight="1" x14ac:dyDescent="0.6"/>
  <cols>
    <col min="1" max="1" width="32" style="100" customWidth="1"/>
    <col min="2" max="5" width="10" style="100" hidden="1" customWidth="1"/>
    <col min="6" max="23" width="10" style="100" customWidth="1"/>
    <col min="24" max="24" width="9.625" style="100" customWidth="1"/>
    <col min="25" max="25" width="23.625" style="100" customWidth="1"/>
    <col min="26" max="16384" width="9.375" style="100"/>
  </cols>
  <sheetData>
    <row r="1" spans="1:25" ht="18" customHeight="1" x14ac:dyDescent="0.6">
      <c r="Y1" s="100">
        <v>42</v>
      </c>
    </row>
    <row r="2" spans="1:25" ht="23.1" customHeight="1" x14ac:dyDescent="0.6">
      <c r="A2" s="1667" t="s">
        <v>1461</v>
      </c>
      <c r="B2" s="1667"/>
      <c r="C2" s="1667"/>
      <c r="D2" s="1667"/>
      <c r="E2" s="1667"/>
      <c r="F2" s="1667"/>
      <c r="G2" s="1667"/>
      <c r="H2" s="1667"/>
      <c r="I2" s="1667"/>
      <c r="J2" s="1667"/>
      <c r="K2" s="1667"/>
      <c r="L2" s="1667"/>
      <c r="M2" s="1667"/>
      <c r="N2" s="1667"/>
      <c r="O2" s="1667"/>
      <c r="P2" s="1667"/>
      <c r="Q2" s="1667"/>
      <c r="R2" s="1667"/>
      <c r="S2" s="1667"/>
      <c r="T2" s="1667"/>
      <c r="U2" s="1667"/>
      <c r="V2" s="1667"/>
      <c r="W2" s="1667"/>
      <c r="X2" s="1667"/>
    </row>
    <row r="3" spans="1:25" ht="21" customHeight="1" x14ac:dyDescent="0.6">
      <c r="A3" s="1669" t="s">
        <v>1462</v>
      </c>
      <c r="B3" s="1669"/>
      <c r="C3" s="1669"/>
      <c r="D3" s="1669"/>
      <c r="E3" s="1669"/>
      <c r="F3" s="1669"/>
      <c r="G3" s="1669"/>
      <c r="H3" s="1669"/>
      <c r="I3" s="1669"/>
      <c r="J3" s="1669"/>
      <c r="K3" s="1669"/>
      <c r="L3" s="1669"/>
      <c r="M3" s="1669"/>
      <c r="N3" s="1669"/>
      <c r="O3" s="1669"/>
      <c r="P3" s="1669"/>
      <c r="Q3" s="1669"/>
      <c r="R3" s="1669"/>
      <c r="S3" s="1669"/>
      <c r="T3" s="1669"/>
      <c r="U3" s="1669"/>
      <c r="V3" s="1669"/>
      <c r="W3" s="1669"/>
      <c r="X3" s="1669"/>
    </row>
    <row r="4" spans="1:25" ht="21" customHeight="1" x14ac:dyDescent="0.6">
      <c r="A4" s="110" t="s">
        <v>1463</v>
      </c>
      <c r="X4" s="828" t="s">
        <v>1464</v>
      </c>
    </row>
    <row r="5" spans="1:25" s="101" customFormat="1" ht="25.35" customHeight="1" x14ac:dyDescent="0.6">
      <c r="A5" s="829"/>
      <c r="B5" s="830">
        <v>2544</v>
      </c>
      <c r="C5" s="830">
        <v>2544</v>
      </c>
      <c r="D5" s="830">
        <v>2546</v>
      </c>
      <c r="E5" s="831">
        <v>2547</v>
      </c>
      <c r="F5" s="831">
        <v>2548</v>
      </c>
      <c r="G5" s="831">
        <v>2549</v>
      </c>
      <c r="H5" s="831">
        <v>2550</v>
      </c>
      <c r="I5" s="831">
        <v>2551</v>
      </c>
      <c r="J5" s="831">
        <v>2552</v>
      </c>
      <c r="K5" s="831">
        <v>2553</v>
      </c>
      <c r="L5" s="831">
        <v>2554</v>
      </c>
      <c r="M5" s="831">
        <v>2555</v>
      </c>
      <c r="N5" s="831">
        <v>2556</v>
      </c>
      <c r="O5" s="831">
        <v>2557</v>
      </c>
      <c r="P5" s="831">
        <v>2558</v>
      </c>
      <c r="Q5" s="831">
        <v>2559</v>
      </c>
      <c r="R5" s="831">
        <v>2560</v>
      </c>
      <c r="S5" s="831">
        <v>2561</v>
      </c>
      <c r="T5" s="831">
        <v>2562</v>
      </c>
      <c r="U5" s="831">
        <v>2563</v>
      </c>
      <c r="V5" s="831">
        <v>2564</v>
      </c>
      <c r="W5" s="831">
        <v>2565</v>
      </c>
      <c r="X5" s="831">
        <v>2566</v>
      </c>
      <c r="Y5" s="831"/>
    </row>
    <row r="6" spans="1:25" s="101" customFormat="1" ht="25.35" customHeight="1" x14ac:dyDescent="0.6">
      <c r="A6" s="835"/>
      <c r="B6" s="839">
        <v>2001</v>
      </c>
      <c r="C6" s="839">
        <v>2001</v>
      </c>
      <c r="D6" s="839">
        <v>2003</v>
      </c>
      <c r="E6" s="839">
        <v>2004</v>
      </c>
      <c r="F6" s="839">
        <v>2005</v>
      </c>
      <c r="G6" s="839">
        <v>2006</v>
      </c>
      <c r="H6" s="839">
        <v>2007</v>
      </c>
      <c r="I6" s="839">
        <v>2008</v>
      </c>
      <c r="J6" s="839">
        <v>2009</v>
      </c>
      <c r="K6" s="839">
        <v>2010</v>
      </c>
      <c r="L6" s="839">
        <v>2011</v>
      </c>
      <c r="M6" s="839">
        <v>2012</v>
      </c>
      <c r="N6" s="839">
        <v>2013</v>
      </c>
      <c r="O6" s="839">
        <v>2014</v>
      </c>
      <c r="P6" s="839">
        <v>2015</v>
      </c>
      <c r="Q6" s="839">
        <v>2016</v>
      </c>
      <c r="R6" s="839">
        <v>2017</v>
      </c>
      <c r="S6" s="839">
        <v>2018</v>
      </c>
      <c r="T6" s="839">
        <v>2019</v>
      </c>
      <c r="U6" s="839">
        <v>2020</v>
      </c>
      <c r="V6" s="839">
        <v>2021</v>
      </c>
      <c r="W6" s="839">
        <v>2022</v>
      </c>
      <c r="X6" s="839">
        <v>2023</v>
      </c>
      <c r="Y6" s="836"/>
    </row>
    <row r="7" spans="1:25" s="101" customFormat="1" ht="10.35" customHeight="1" x14ac:dyDescent="0.6">
      <c r="A7" s="387"/>
      <c r="B7" s="837"/>
      <c r="C7" s="1034"/>
      <c r="D7" s="1034"/>
      <c r="E7" s="1034"/>
      <c r="F7" s="1034"/>
      <c r="G7" s="1035"/>
      <c r="H7" s="1035"/>
      <c r="I7" s="1035"/>
      <c r="J7" s="1035"/>
      <c r="K7" s="1035"/>
      <c r="L7" s="1035"/>
      <c r="M7" s="1035"/>
      <c r="N7" s="1035"/>
      <c r="O7" s="1035"/>
      <c r="P7" s="1035"/>
      <c r="Q7" s="1035"/>
      <c r="R7" s="1035"/>
      <c r="S7" s="1035"/>
      <c r="T7" s="1035"/>
      <c r="U7" s="1035"/>
      <c r="V7" s="1035"/>
      <c r="W7" s="1035"/>
      <c r="X7" s="387"/>
      <c r="Y7" s="387"/>
    </row>
    <row r="8" spans="1:25" ht="21" customHeight="1" x14ac:dyDescent="0.6">
      <c r="A8" s="840" t="s">
        <v>1465</v>
      </c>
      <c r="B8" s="969">
        <v>62.31</v>
      </c>
      <c r="C8" s="990">
        <v>62.31</v>
      </c>
      <c r="D8" s="990">
        <v>63.08</v>
      </c>
      <c r="E8" s="990">
        <v>61.97</v>
      </c>
      <c r="F8" s="990">
        <v>62.42</v>
      </c>
      <c r="G8" s="990">
        <v>62.83</v>
      </c>
      <c r="H8" s="990">
        <v>63.037999999999997</v>
      </c>
      <c r="I8" s="990">
        <v>63.38973</v>
      </c>
      <c r="J8" s="990">
        <v>63.525061999999998</v>
      </c>
      <c r="K8" s="990">
        <v>63.878267000000001</v>
      </c>
      <c r="L8" s="990">
        <v>64.076032999999995</v>
      </c>
      <c r="M8" s="990">
        <v>64.456694999999996</v>
      </c>
      <c r="N8" s="990">
        <v>64.785909000000004</v>
      </c>
      <c r="O8" s="990">
        <v>65.124716000000006</v>
      </c>
      <c r="P8" s="990">
        <v>65.729097999999993</v>
      </c>
      <c r="Q8" s="990">
        <v>65.931550000000001</v>
      </c>
      <c r="R8" s="990">
        <v>66.188502999999997</v>
      </c>
      <c r="S8" s="990">
        <v>66.413978999999998</v>
      </c>
      <c r="T8" s="990">
        <v>66.558935000000005</v>
      </c>
      <c r="U8" s="990">
        <v>66.19</v>
      </c>
      <c r="V8" s="990">
        <v>66.17</v>
      </c>
      <c r="W8" s="990">
        <v>66.09</v>
      </c>
      <c r="X8" s="990">
        <v>66.05</v>
      </c>
      <c r="Y8" s="841" t="s">
        <v>1466</v>
      </c>
    </row>
    <row r="9" spans="1:25" s="102" customFormat="1" ht="21" customHeight="1" x14ac:dyDescent="0.6">
      <c r="A9" s="388"/>
      <c r="B9" s="389" t="s">
        <v>1467</v>
      </c>
      <c r="C9" s="389" t="s">
        <v>1467</v>
      </c>
      <c r="D9" s="389">
        <v>0.44585987261147597</v>
      </c>
      <c r="E9" s="389">
        <v>-1.7596702599873115</v>
      </c>
      <c r="F9" s="389">
        <v>0.72615781829918902</v>
      </c>
      <c r="G9" s="389">
        <v>0.65684075616789794</v>
      </c>
      <c r="H9" s="389">
        <v>0.33105204520134102</v>
      </c>
      <c r="I9" s="389">
        <v>0.5579650369618383</v>
      </c>
      <c r="J9" s="389">
        <v>0.21349199625870785</v>
      </c>
      <c r="K9" s="389">
        <v>0.55600890243916457</v>
      </c>
      <c r="L9" s="389">
        <v>0.30959825506848837</v>
      </c>
      <c r="M9" s="389">
        <v>0.59407860034030868</v>
      </c>
      <c r="N9" s="389">
        <v>0.51075221898984058</v>
      </c>
      <c r="O9" s="389">
        <v>0.51661676184595606</v>
      </c>
      <c r="P9" s="389">
        <v>0.9280378282186863</v>
      </c>
      <c r="Q9" s="389">
        <v>0.30800970370841174</v>
      </c>
      <c r="R9" s="389">
        <v>0.38972692132976938</v>
      </c>
      <c r="S9" s="389">
        <v>0.34065734950978754</v>
      </c>
      <c r="T9" s="389">
        <v>0.2182612789997318</v>
      </c>
      <c r="U9" s="389" t="s">
        <v>1468</v>
      </c>
      <c r="V9" s="389" t="s">
        <v>1469</v>
      </c>
      <c r="W9" s="389" t="s">
        <v>1470</v>
      </c>
      <c r="X9" s="389" t="s">
        <v>1470</v>
      </c>
    </row>
    <row r="10" spans="1:25" ht="23.1" customHeight="1" x14ac:dyDescent="0.6">
      <c r="A10" s="840" t="s">
        <v>1471</v>
      </c>
      <c r="B10" s="969">
        <v>33.607788231250005</v>
      </c>
      <c r="C10" s="990">
        <v>33.607788231250005</v>
      </c>
      <c r="D10" s="990">
        <v>34.901721416275102</v>
      </c>
      <c r="E10" s="990">
        <v>35.806804218424901</v>
      </c>
      <c r="F10" s="990">
        <v>36.131981812150002</v>
      </c>
      <c r="G10" s="990">
        <v>36.429004207150101</v>
      </c>
      <c r="H10" s="990">
        <v>36.941979628799999</v>
      </c>
      <c r="I10" s="990">
        <v>37.700386568524998</v>
      </c>
      <c r="J10" s="990">
        <v>38.426756371374942</v>
      </c>
      <c r="K10" s="990">
        <v>38.643480000000004</v>
      </c>
      <c r="L10" s="990">
        <v>38.921500000000002</v>
      </c>
      <c r="M10" s="990">
        <v>39.408989999999996</v>
      </c>
      <c r="N10" s="990">
        <v>39.383780000000002</v>
      </c>
      <c r="O10" s="990">
        <v>38.576230000000002</v>
      </c>
      <c r="P10" s="990">
        <v>38.548230000000004</v>
      </c>
      <c r="Q10" s="990">
        <v>38.266589999999994</v>
      </c>
      <c r="R10" s="990">
        <v>38.099809999999998</v>
      </c>
      <c r="S10" s="990">
        <v>38.433589999999995</v>
      </c>
      <c r="T10" s="990">
        <v>38.178040000000003</v>
      </c>
      <c r="U10" s="990">
        <v>38.54</v>
      </c>
      <c r="V10" s="990">
        <v>38.700000000000003</v>
      </c>
      <c r="W10" s="990">
        <v>39.9</v>
      </c>
      <c r="X10" s="990">
        <v>40.450000000000003</v>
      </c>
      <c r="Y10" s="841" t="s">
        <v>1472</v>
      </c>
    </row>
    <row r="11" spans="1:25" s="102" customFormat="1" ht="21" customHeight="1" x14ac:dyDescent="0.6">
      <c r="A11" s="388"/>
      <c r="B11" s="389" t="s">
        <v>1467</v>
      </c>
      <c r="C11" s="389" t="s">
        <v>1467</v>
      </c>
      <c r="D11" s="389">
        <v>1.8682896814228078</v>
      </c>
      <c r="E11" s="389">
        <v>2.5932325553654545</v>
      </c>
      <c r="F11" s="389">
        <v>0.9081446971404894</v>
      </c>
      <c r="G11" s="389">
        <v>0.82204844601194704</v>
      </c>
      <c r="H11" s="389">
        <v>1.4081510950255671</v>
      </c>
      <c r="I11" s="389">
        <v>2.0529677817637593</v>
      </c>
      <c r="J11" s="389">
        <v>1.9266905964735459</v>
      </c>
      <c r="K11" s="389">
        <v>0.56399147128249894</v>
      </c>
      <c r="L11" s="389">
        <v>0.71944866249105122</v>
      </c>
      <c r="M11" s="389">
        <v>1.2524954074226269</v>
      </c>
      <c r="N11" s="389">
        <v>-6.3970175333072365E-2</v>
      </c>
      <c r="O11" s="389">
        <v>-0.21668391101911766</v>
      </c>
      <c r="P11" s="389">
        <v>-7.0000000000000007E-2</v>
      </c>
      <c r="Q11" s="389">
        <v>-0.73</v>
      </c>
      <c r="R11" s="389">
        <v>-0.44</v>
      </c>
      <c r="S11" s="389">
        <v>0.88</v>
      </c>
      <c r="T11" s="389">
        <v>-0.66</v>
      </c>
      <c r="U11" s="389">
        <v>1</v>
      </c>
      <c r="V11" s="389">
        <v>0.4</v>
      </c>
      <c r="W11" s="389">
        <v>3.1</v>
      </c>
      <c r="X11" s="389">
        <v>1.4</v>
      </c>
    </row>
    <row r="12" spans="1:25" ht="21" customHeight="1" x14ac:dyDescent="0.6">
      <c r="A12" s="842" t="s">
        <v>1473</v>
      </c>
      <c r="B12" s="969">
        <v>31.752655628199999</v>
      </c>
      <c r="C12" s="990">
        <v>31.752655628199999</v>
      </c>
      <c r="D12" s="990">
        <v>33.841022897850102</v>
      </c>
      <c r="E12" s="990">
        <v>34.908094541474902</v>
      </c>
      <c r="F12" s="990">
        <v>34.213608556825001</v>
      </c>
      <c r="G12" s="1036">
        <v>35.685529336850102</v>
      </c>
      <c r="H12" s="990">
        <v>36.249453577274998</v>
      </c>
      <c r="I12" s="990">
        <v>37.016611976874998</v>
      </c>
      <c r="J12" s="990">
        <v>37.706321272449941</v>
      </c>
      <c r="K12" s="990">
        <v>38.037342500000001</v>
      </c>
      <c r="L12" s="990">
        <v>38.464660000000002</v>
      </c>
      <c r="M12" s="990">
        <v>38.941099999999999</v>
      </c>
      <c r="N12" s="990">
        <v>38.906879999999994</v>
      </c>
      <c r="O12" s="990">
        <v>38.07743</v>
      </c>
      <c r="P12" s="990">
        <v>38.016169999999995</v>
      </c>
      <c r="Q12" s="990">
        <v>37.69265</v>
      </c>
      <c r="R12" s="990">
        <v>37.45825</v>
      </c>
      <c r="S12" s="990">
        <v>37.864550000000001</v>
      </c>
      <c r="T12" s="990">
        <v>37.613440000000004</v>
      </c>
      <c r="U12" s="990">
        <v>37.68</v>
      </c>
      <c r="V12" s="990">
        <v>37.75</v>
      </c>
      <c r="W12" s="990">
        <v>39.22</v>
      </c>
      <c r="X12" s="990">
        <v>39.909999999999997</v>
      </c>
      <c r="Y12" s="842" t="s">
        <v>1474</v>
      </c>
    </row>
    <row r="13" spans="1:25" s="102" customFormat="1" ht="21" customHeight="1" x14ac:dyDescent="0.6">
      <c r="A13" s="388"/>
      <c r="B13" s="389" t="s">
        <v>1467</v>
      </c>
      <c r="C13" s="389" t="s">
        <v>1467</v>
      </c>
      <c r="D13" s="389">
        <v>2.3597573529680727</v>
      </c>
      <c r="E13" s="389">
        <v>3.1531896859198882</v>
      </c>
      <c r="F13" s="389">
        <v>-1.9894697598712319</v>
      </c>
      <c r="G13" s="389">
        <v>4.3021500569880189</v>
      </c>
      <c r="H13" s="389">
        <v>1.5802602648871789</v>
      </c>
      <c r="I13" s="389">
        <v>2.1163309343811276</v>
      </c>
      <c r="J13" s="389">
        <v>1.8632426328098806</v>
      </c>
      <c r="K13" s="389">
        <v>0.87789319238607</v>
      </c>
      <c r="L13" s="389">
        <v>1.1234157591319738</v>
      </c>
      <c r="M13" s="389">
        <v>1.2386434716958217</v>
      </c>
      <c r="N13" s="389">
        <v>-8.7876305497291973E-2</v>
      </c>
      <c r="O13" s="389">
        <v>-0.37302459445317027</v>
      </c>
      <c r="P13" s="389">
        <v>-0.16</v>
      </c>
      <c r="Q13" s="389">
        <v>-0.85</v>
      </c>
      <c r="R13" s="389">
        <v>-0.62</v>
      </c>
      <c r="S13" s="389">
        <v>1.08</v>
      </c>
      <c r="T13" s="389">
        <v>-0.66</v>
      </c>
      <c r="U13" s="389">
        <v>0.2</v>
      </c>
      <c r="V13" s="389">
        <v>0.2</v>
      </c>
      <c r="W13" s="389">
        <v>3.9</v>
      </c>
      <c r="X13" s="389">
        <v>1.8</v>
      </c>
    </row>
    <row r="14" spans="1:25" ht="21" customHeight="1" x14ac:dyDescent="0.6">
      <c r="A14" s="843" t="s">
        <v>1475</v>
      </c>
      <c r="B14" s="970">
        <v>13.0648143899</v>
      </c>
      <c r="C14" s="1037">
        <v>13.0648143899</v>
      </c>
      <c r="D14" s="1037">
        <v>13.880091189475101</v>
      </c>
      <c r="E14" s="1037">
        <v>13.9109968816249</v>
      </c>
      <c r="F14" s="1037">
        <v>13.616970411125001</v>
      </c>
      <c r="G14" s="1036">
        <v>14.1705030923001</v>
      </c>
      <c r="H14" s="990">
        <v>14.306010756425001</v>
      </c>
      <c r="I14" s="990">
        <v>14.699115886550011</v>
      </c>
      <c r="J14" s="990">
        <v>14.692546442674935</v>
      </c>
      <c r="K14" s="990">
        <v>14.546875</v>
      </c>
      <c r="L14" s="990">
        <v>14.883100000000001</v>
      </c>
      <c r="M14" s="990">
        <v>15.433579999999999</v>
      </c>
      <c r="N14" s="990">
        <v>15.40695</v>
      </c>
      <c r="O14" s="990">
        <v>12.732719999999999</v>
      </c>
      <c r="P14" s="990">
        <v>12.27191</v>
      </c>
      <c r="Q14" s="990">
        <v>11.74662</v>
      </c>
      <c r="R14" s="990">
        <v>11.78327</v>
      </c>
      <c r="S14" s="990">
        <v>12.168290000000001</v>
      </c>
      <c r="T14" s="990">
        <v>11.820889999999999</v>
      </c>
      <c r="U14" s="990">
        <v>11.81</v>
      </c>
      <c r="V14" s="990">
        <v>12.03</v>
      </c>
      <c r="W14" s="990">
        <v>11.92</v>
      </c>
      <c r="X14" s="990">
        <v>12.05</v>
      </c>
      <c r="Y14" s="844" t="s">
        <v>1476</v>
      </c>
    </row>
    <row r="15" spans="1:25" s="102" customFormat="1" ht="21" customHeight="1" x14ac:dyDescent="0.6">
      <c r="A15" s="388"/>
      <c r="B15" s="389" t="s">
        <v>1467</v>
      </c>
      <c r="C15" s="389" t="s">
        <v>1467</v>
      </c>
      <c r="D15" s="389">
        <v>-1.1517980251773197</v>
      </c>
      <c r="E15" s="389">
        <v>0.2226620252555378</v>
      </c>
      <c r="F15" s="389">
        <v>-2.1136261692954572</v>
      </c>
      <c r="G15" s="389">
        <v>4.065020811992559</v>
      </c>
      <c r="H15" s="389">
        <v>0.95626572495179918</v>
      </c>
      <c r="I15" s="389">
        <v>2.7478319205685109</v>
      </c>
      <c r="J15" s="389">
        <v>-4.4692782380795215E-2</v>
      </c>
      <c r="K15" s="389">
        <v>-0.99146491211236087</v>
      </c>
      <c r="L15" s="389">
        <v>2.3113211600429784</v>
      </c>
      <c r="M15" s="389">
        <v>3.698691804798715</v>
      </c>
      <c r="N15" s="389">
        <v>-0.17254583836024961</v>
      </c>
      <c r="O15" s="389">
        <v>-2.3564417177914123</v>
      </c>
      <c r="P15" s="389">
        <v>-3.62</v>
      </c>
      <c r="Q15" s="389">
        <v>-4.28</v>
      </c>
      <c r="R15" s="389">
        <v>0.31</v>
      </c>
      <c r="S15" s="389">
        <v>3.27</v>
      </c>
      <c r="T15" s="389">
        <v>-2.85</v>
      </c>
      <c r="U15" s="389" t="s">
        <v>1470</v>
      </c>
      <c r="V15" s="389">
        <v>1.8</v>
      </c>
      <c r="W15" s="389" t="s">
        <v>1477</v>
      </c>
      <c r="X15" s="389">
        <v>1.1000000000000001</v>
      </c>
    </row>
    <row r="16" spans="1:25" ht="21" customHeight="1" x14ac:dyDescent="0.6">
      <c r="A16" s="843" t="s">
        <v>1478</v>
      </c>
      <c r="B16" s="970">
        <v>18.687841238299999</v>
      </c>
      <c r="C16" s="1037">
        <v>18.687841238299999</v>
      </c>
      <c r="D16" s="1037">
        <v>19.960931708375</v>
      </c>
      <c r="E16" s="1037">
        <v>20.997097659850002</v>
      </c>
      <c r="F16" s="1037">
        <v>20.596638145700002</v>
      </c>
      <c r="G16" s="1036">
        <v>21.51502624455</v>
      </c>
      <c r="H16" s="990">
        <v>21.943442820849999</v>
      </c>
      <c r="I16" s="990">
        <v>22.317496090324983</v>
      </c>
      <c r="J16" s="990">
        <v>23.013774829775002</v>
      </c>
      <c r="K16" s="990">
        <v>23.489642500000002</v>
      </c>
      <c r="L16" s="990">
        <v>23.58155</v>
      </c>
      <c r="M16" s="990">
        <v>23.507540000000002</v>
      </c>
      <c r="N16" s="990">
        <v>23.499929999999999</v>
      </c>
      <c r="O16" s="990">
        <v>25.344709999999999</v>
      </c>
      <c r="P16" s="990">
        <v>25.744250000000001</v>
      </c>
      <c r="Q16" s="990">
        <v>25.946020000000001</v>
      </c>
      <c r="R16" s="990">
        <v>25.674979999999998</v>
      </c>
      <c r="S16" s="990">
        <v>25.696259999999999</v>
      </c>
      <c r="T16" s="990">
        <v>25.792549999999999</v>
      </c>
      <c r="U16" s="990">
        <v>25.87</v>
      </c>
      <c r="V16" s="990">
        <v>25.73</v>
      </c>
      <c r="W16" s="990">
        <v>27.3</v>
      </c>
      <c r="X16" s="990">
        <v>27.86</v>
      </c>
      <c r="Y16" s="844" t="s">
        <v>1479</v>
      </c>
    </row>
    <row r="17" spans="1:25" s="102" customFormat="1" ht="21" customHeight="1" x14ac:dyDescent="0.6">
      <c r="A17" s="388"/>
      <c r="B17" s="389" t="s">
        <v>1467</v>
      </c>
      <c r="C17" s="389" t="s">
        <v>1467</v>
      </c>
      <c r="D17" s="389">
        <v>4.9523508610185507</v>
      </c>
      <c r="E17" s="389">
        <v>5.1909698736169574</v>
      </c>
      <c r="F17" s="389">
        <v>-1.9072136570367326</v>
      </c>
      <c r="G17" s="389">
        <v>4.4589223365160358</v>
      </c>
      <c r="H17" s="389">
        <v>1.9912435682411633</v>
      </c>
      <c r="I17" s="389">
        <v>1.7046243496465774</v>
      </c>
      <c r="J17" s="389">
        <v>3.1198783977915312</v>
      </c>
      <c r="K17" s="389">
        <v>2.0677514825135468</v>
      </c>
      <c r="L17" s="389">
        <v>0.3912681940561491</v>
      </c>
      <c r="M17" s="389">
        <v>-0.31384705415885561</v>
      </c>
      <c r="N17" s="389">
        <v>-3.2372591942853024E-2</v>
      </c>
      <c r="O17" s="389">
        <v>0.65413026211278691</v>
      </c>
      <c r="P17" s="389">
        <v>1.58</v>
      </c>
      <c r="Q17" s="389">
        <v>0.78</v>
      </c>
      <c r="R17" s="389">
        <v>-1.04</v>
      </c>
      <c r="S17" s="389">
        <v>0.08</v>
      </c>
      <c r="T17" s="389">
        <v>0.37</v>
      </c>
      <c r="U17" s="389">
        <v>0.3</v>
      </c>
      <c r="V17" s="389" t="s">
        <v>1468</v>
      </c>
      <c r="W17" s="389">
        <v>6.1</v>
      </c>
      <c r="X17" s="389">
        <v>2.1</v>
      </c>
    </row>
    <row r="18" spans="1:25" ht="23.1" customHeight="1" x14ac:dyDescent="0.6">
      <c r="A18" s="842" t="s">
        <v>1480</v>
      </c>
      <c r="B18" s="969">
        <v>1.2101153002</v>
      </c>
      <c r="C18" s="990">
        <v>1.2101153002</v>
      </c>
      <c r="D18" s="990">
        <v>0.75419724844999991</v>
      </c>
      <c r="E18" s="990">
        <v>0.72535250095000003</v>
      </c>
      <c r="F18" s="990">
        <v>0.66297557704999999</v>
      </c>
      <c r="G18" s="1036">
        <v>0.55173126972499997</v>
      </c>
      <c r="H18" s="990">
        <v>0.50847506117499996</v>
      </c>
      <c r="I18" s="990">
        <v>0.5219800553999997</v>
      </c>
      <c r="J18" s="990">
        <v>0.57233571145000006</v>
      </c>
      <c r="K18" s="990">
        <v>0.40217999999999998</v>
      </c>
      <c r="L18" s="990">
        <v>0.26433999999999996</v>
      </c>
      <c r="M18" s="990">
        <v>0.25908999999999999</v>
      </c>
      <c r="N18" s="990">
        <v>0.28351999999999999</v>
      </c>
      <c r="O18" s="990">
        <v>0.32268000000000002</v>
      </c>
      <c r="P18" s="990">
        <v>0.34056000000000003</v>
      </c>
      <c r="Q18" s="990">
        <v>0.37745999999999996</v>
      </c>
      <c r="R18" s="990">
        <v>0.45067000000000002</v>
      </c>
      <c r="S18" s="990">
        <v>0.40427999999999997</v>
      </c>
      <c r="T18" s="990">
        <v>0.37339999999999995</v>
      </c>
      <c r="U18" s="990">
        <v>0.65</v>
      </c>
      <c r="V18" s="990">
        <v>0.75</v>
      </c>
      <c r="W18" s="990">
        <v>0.53</v>
      </c>
      <c r="X18" s="990">
        <v>0.4</v>
      </c>
      <c r="Y18" s="841" t="s">
        <v>1481</v>
      </c>
    </row>
    <row r="19" spans="1:25" ht="21" customHeight="1" x14ac:dyDescent="0.6">
      <c r="A19" s="392" t="s">
        <v>1482</v>
      </c>
      <c r="B19" s="388">
        <v>3.60069901617263</v>
      </c>
      <c r="C19" s="389">
        <v>3.60069901617263</v>
      </c>
      <c r="D19" s="389">
        <v>2.1609170489175602</v>
      </c>
      <c r="E19" s="389">
        <v>2.0257392883354823</v>
      </c>
      <c r="F19" s="389">
        <v>1.8348718885579176</v>
      </c>
      <c r="G19" s="389">
        <v>1.5145384336822167</v>
      </c>
      <c r="H19" s="389">
        <v>1.3764153039015603</v>
      </c>
      <c r="I19" s="389">
        <v>1.3845482842761785</v>
      </c>
      <c r="J19" s="389">
        <v>1.4894197832329854</v>
      </c>
      <c r="K19" s="389">
        <v>1.0407447776442491</v>
      </c>
      <c r="L19" s="389">
        <v>0.67916190280436251</v>
      </c>
      <c r="M19" s="389">
        <v>0.65743882296907385</v>
      </c>
      <c r="N19" s="389">
        <v>0.71989026954751423</v>
      </c>
      <c r="O19" s="389">
        <v>0.83647365229831938</v>
      </c>
      <c r="P19" s="389">
        <v>0.88346468826195135</v>
      </c>
      <c r="Q19" s="389">
        <v>0.9863957044513243</v>
      </c>
      <c r="R19" s="389">
        <v>1.1828667911992214</v>
      </c>
      <c r="S19" s="389">
        <v>1.0518923681082097</v>
      </c>
      <c r="T19" s="389">
        <v>0.97804916124557451</v>
      </c>
      <c r="U19" s="389">
        <v>1.7</v>
      </c>
      <c r="V19" s="389">
        <v>1.9</v>
      </c>
      <c r="W19" s="389">
        <v>1.3</v>
      </c>
      <c r="X19" s="389">
        <v>1</v>
      </c>
      <c r="Y19" s="391" t="s">
        <v>1483</v>
      </c>
    </row>
    <row r="20" spans="1:25" ht="21" customHeight="1" x14ac:dyDescent="0.6">
      <c r="A20" s="844" t="s">
        <v>1484</v>
      </c>
      <c r="B20" s="971">
        <v>0.29092546192500002</v>
      </c>
      <c r="C20" s="1038">
        <v>0.29092546192500002</v>
      </c>
      <c r="D20" s="1038">
        <v>0.12373042845000001</v>
      </c>
      <c r="E20" s="1038">
        <v>0.1101478894</v>
      </c>
      <c r="F20" s="1038">
        <v>0.13377098644999999</v>
      </c>
      <c r="G20" s="1038">
        <v>0.10144961367499999</v>
      </c>
      <c r="H20" s="1038">
        <v>8.9239808625E-2</v>
      </c>
      <c r="I20" s="1038">
        <v>9.3319788174999974E-2</v>
      </c>
      <c r="J20" s="1038">
        <v>0.11141898422500003</v>
      </c>
      <c r="K20" s="1038">
        <v>8.7562500000000001E-2</v>
      </c>
      <c r="L20" s="1038">
        <v>5.1225E-2</v>
      </c>
      <c r="M20" s="1038">
        <v>5.3253000000000002E-2</v>
      </c>
      <c r="N20" s="1038">
        <v>6.5165000000000001E-2</v>
      </c>
      <c r="O20" s="1038">
        <v>0.27560000000000001</v>
      </c>
      <c r="P20" s="1038">
        <v>7.0000000000000007E-2</v>
      </c>
      <c r="Q20" s="1038">
        <v>7.8625E-2</v>
      </c>
      <c r="R20" s="1038">
        <v>0.09</v>
      </c>
      <c r="S20" s="1038">
        <v>0.08</v>
      </c>
      <c r="T20" s="1038">
        <v>7.7979999999999994E-2</v>
      </c>
      <c r="U20" s="1038">
        <v>0.11</v>
      </c>
      <c r="V20" s="1038">
        <v>0.1</v>
      </c>
      <c r="W20" s="1038" t="s">
        <v>193</v>
      </c>
      <c r="X20" s="1038" t="s">
        <v>193</v>
      </c>
      <c r="Y20" s="844" t="s">
        <v>1485</v>
      </c>
    </row>
    <row r="21" spans="1:25" ht="21" customHeight="1" x14ac:dyDescent="0.6">
      <c r="A21" s="392" t="s">
        <v>1486</v>
      </c>
      <c r="B21" s="972">
        <v>0.919189838274999</v>
      </c>
      <c r="C21" s="1039">
        <v>0.919189838274999</v>
      </c>
      <c r="D21" s="1039">
        <v>0.63046681999999998</v>
      </c>
      <c r="E21" s="1039">
        <v>0.61520461155000006</v>
      </c>
      <c r="F21" s="1039">
        <v>0.52920459060000002</v>
      </c>
      <c r="G21" s="1039">
        <v>0.45028165604999998</v>
      </c>
      <c r="H21" s="1039">
        <v>0.41923525254999999</v>
      </c>
      <c r="I21" s="1039">
        <v>0.42866026722499972</v>
      </c>
      <c r="J21" s="1039">
        <v>0.46091672722500004</v>
      </c>
      <c r="K21" s="1039">
        <v>0.31462000000000001</v>
      </c>
      <c r="L21" s="1039">
        <v>0.213113</v>
      </c>
      <c r="M21" s="1039">
        <v>0.20555999999999999</v>
      </c>
      <c r="N21" s="1039">
        <v>0.21835499999999999</v>
      </c>
      <c r="O21" s="1039">
        <v>1.0152000000000001</v>
      </c>
      <c r="P21" s="1039">
        <v>0.27</v>
      </c>
      <c r="Q21" s="1039">
        <v>0.29884250000000001</v>
      </c>
      <c r="R21" s="1039">
        <v>0.36</v>
      </c>
      <c r="S21" s="1039">
        <v>0.32</v>
      </c>
      <c r="T21" s="1039">
        <v>0.29541250000000002</v>
      </c>
      <c r="U21" s="1039">
        <v>0.54</v>
      </c>
      <c r="V21" s="1039">
        <v>0.66</v>
      </c>
      <c r="W21" s="1039" t="s">
        <v>193</v>
      </c>
      <c r="X21" s="1039" t="s">
        <v>193</v>
      </c>
      <c r="Y21" s="392" t="s">
        <v>1487</v>
      </c>
    </row>
    <row r="22" spans="1:25" ht="21" customHeight="1" x14ac:dyDescent="0.6">
      <c r="A22" s="844"/>
      <c r="B22" s="844"/>
      <c r="C22" s="1040"/>
      <c r="D22" s="1040"/>
      <c r="E22" s="1040"/>
      <c r="F22" s="1040"/>
      <c r="G22" s="1040"/>
      <c r="H22" s="1040"/>
      <c r="I22" s="1040"/>
      <c r="J22" s="1040"/>
      <c r="K22" s="1040"/>
      <c r="L22" s="1040"/>
      <c r="M22" s="1040"/>
      <c r="N22" s="1040"/>
      <c r="O22" s="1040"/>
      <c r="P22" s="1040"/>
      <c r="Q22" s="1040"/>
      <c r="R22" s="1040"/>
      <c r="S22" s="1040"/>
      <c r="T22" s="1040"/>
      <c r="U22" s="1040"/>
      <c r="V22" s="1040"/>
      <c r="W22" s="1040"/>
      <c r="X22" s="1040"/>
      <c r="Y22" s="844" t="s">
        <v>1488</v>
      </c>
    </row>
    <row r="23" spans="1:25" ht="21" customHeight="1" x14ac:dyDescent="0.6">
      <c r="A23" s="390" t="s">
        <v>1489</v>
      </c>
      <c r="B23" s="973">
        <v>0.64501730285000003</v>
      </c>
      <c r="C23" s="1041">
        <v>0.64501730285000003</v>
      </c>
      <c r="D23" s="1041">
        <v>0.30650126997499999</v>
      </c>
      <c r="E23" s="1041">
        <v>0.173357176</v>
      </c>
      <c r="F23" s="1041">
        <v>0.21183367565</v>
      </c>
      <c r="G23" s="1042">
        <v>0.19174360057499998</v>
      </c>
      <c r="H23" s="1042">
        <v>0.18405099035</v>
      </c>
      <c r="I23" s="1042">
        <v>0.16179453625000004</v>
      </c>
      <c r="J23" s="1042">
        <v>0.14809938747500004</v>
      </c>
      <c r="K23" s="1042">
        <v>0.20395749999999999</v>
      </c>
      <c r="L23" s="1042">
        <v>0.1925</v>
      </c>
      <c r="M23" s="1042">
        <v>0.20879</v>
      </c>
      <c r="N23" s="1042">
        <v>0.19338</v>
      </c>
      <c r="O23" s="1042">
        <v>0.17613000000000001</v>
      </c>
      <c r="P23" s="1042">
        <v>0.1915</v>
      </c>
      <c r="Q23" s="1042">
        <v>0.19647999999999999</v>
      </c>
      <c r="R23" s="1042">
        <v>0.19090000000000001</v>
      </c>
      <c r="S23" s="1042">
        <v>0.16475999999999999</v>
      </c>
      <c r="T23" s="1042">
        <v>0.19121000000000002</v>
      </c>
      <c r="U23" s="1042">
        <v>0.21</v>
      </c>
      <c r="V23" s="1042">
        <v>0.2</v>
      </c>
      <c r="W23" s="1042">
        <v>0.16</v>
      </c>
      <c r="X23" s="1042">
        <v>0.14000000000000001</v>
      </c>
      <c r="Y23" s="390" t="s">
        <v>1490</v>
      </c>
    </row>
    <row r="24" spans="1:25" s="102" customFormat="1" ht="23.1" customHeight="1" x14ac:dyDescent="0.6">
      <c r="A24" s="845" t="s">
        <v>1491</v>
      </c>
      <c r="B24" s="845">
        <v>1.9192494858981362</v>
      </c>
      <c r="C24" s="1043">
        <v>1.9192494858981362</v>
      </c>
      <c r="D24" s="1043">
        <v>0.8781838188418829</v>
      </c>
      <c r="E24" s="1043">
        <v>0.48414590406478275</v>
      </c>
      <c r="F24" s="1043">
        <v>0.58627748887764375</v>
      </c>
      <c r="G24" s="1043">
        <v>0.52634872884437922</v>
      </c>
      <c r="H24" s="1043">
        <v>0.49821637118362139</v>
      </c>
      <c r="I24" s="1043">
        <v>0.42915882561553831</v>
      </c>
      <c r="J24" s="1043">
        <v>0.38540694417112709</v>
      </c>
      <c r="K24" s="1043">
        <v>0.52779278677800234</v>
      </c>
      <c r="L24" s="1043">
        <v>0.4945852549362178</v>
      </c>
      <c r="M24" s="1043">
        <v>0.52980297135247578</v>
      </c>
      <c r="N24" s="1043">
        <v>0.49101432112407695</v>
      </c>
      <c r="O24" s="1043">
        <v>0.45657649801445088</v>
      </c>
      <c r="P24" s="1043">
        <v>0.49678026721330648</v>
      </c>
      <c r="Q24" s="1043">
        <v>0.51345050604195464</v>
      </c>
      <c r="R24" s="1043">
        <v>0.50105236745275117</v>
      </c>
      <c r="S24" s="1043">
        <v>0.42868751006606465</v>
      </c>
      <c r="T24" s="1043">
        <v>0.50083765431646043</v>
      </c>
      <c r="U24" s="1043">
        <v>0.6</v>
      </c>
      <c r="V24" s="1043">
        <v>0.5</v>
      </c>
      <c r="W24" s="1043">
        <v>0.4</v>
      </c>
      <c r="X24" s="1043">
        <v>0.3</v>
      </c>
      <c r="Y24" s="846" t="s">
        <v>1492</v>
      </c>
    </row>
    <row r="25" spans="1:25" s="102" customFormat="1" ht="10.35" customHeight="1" x14ac:dyDescent="0.6">
      <c r="A25" s="393"/>
      <c r="B25" s="393"/>
      <c r="C25" s="393"/>
      <c r="D25" s="393"/>
      <c r="E25" s="393"/>
      <c r="F25" s="393"/>
      <c r="G25" s="393"/>
      <c r="H25" s="393"/>
      <c r="I25" s="394"/>
      <c r="J25" s="394"/>
      <c r="K25" s="394"/>
      <c r="L25" s="395"/>
      <c r="M25" s="395"/>
      <c r="N25" s="395"/>
      <c r="O25" s="395"/>
      <c r="P25" s="395"/>
      <c r="Q25" s="395"/>
      <c r="R25" s="395"/>
      <c r="S25" s="395"/>
      <c r="T25" s="395"/>
      <c r="U25" s="395"/>
      <c r="V25" s="395"/>
      <c r="W25" s="395"/>
    </row>
    <row r="26" spans="1:25" s="102" customFormat="1" ht="10.35" customHeight="1" x14ac:dyDescent="0.6">
      <c r="A26" s="388"/>
      <c r="B26" s="388"/>
      <c r="C26" s="388"/>
      <c r="D26" s="388"/>
      <c r="E26" s="388"/>
      <c r="F26" s="388"/>
      <c r="G26" s="388"/>
      <c r="H26" s="388"/>
      <c r="I26" s="395"/>
      <c r="J26" s="395"/>
      <c r="K26" s="395"/>
      <c r="L26" s="395"/>
      <c r="M26" s="395"/>
      <c r="N26" s="395"/>
      <c r="O26" s="395"/>
      <c r="P26" s="395"/>
      <c r="Q26" s="395"/>
      <c r="R26" s="395"/>
      <c r="S26" s="395"/>
      <c r="T26" s="395"/>
      <c r="U26" s="395"/>
      <c r="V26" s="395"/>
      <c r="W26" s="395"/>
    </row>
    <row r="27" spans="1:25" s="103" customFormat="1" ht="19.350000000000001" customHeight="1" x14ac:dyDescent="0.5">
      <c r="A27" s="1668" t="s">
        <v>1493</v>
      </c>
      <c r="B27" s="1668"/>
      <c r="C27" s="1668"/>
      <c r="D27" s="1668"/>
      <c r="E27" s="1668"/>
      <c r="F27" s="1668"/>
      <c r="G27" s="1668"/>
      <c r="H27" s="1668"/>
      <c r="I27" s="396"/>
      <c r="J27" s="396"/>
      <c r="K27" s="396"/>
      <c r="L27" s="396"/>
      <c r="M27" s="396"/>
      <c r="N27" s="396"/>
      <c r="O27" s="396"/>
      <c r="P27" s="396"/>
      <c r="Q27" s="396"/>
      <c r="R27" s="396"/>
      <c r="S27" s="396"/>
      <c r="T27" s="396"/>
      <c r="U27" s="396"/>
      <c r="V27" s="396"/>
      <c r="W27" s="396"/>
    </row>
    <row r="28" spans="1:25" s="103" customFormat="1" ht="17.100000000000001" customHeight="1" x14ac:dyDescent="0.5">
      <c r="A28" s="1668" t="s">
        <v>1494</v>
      </c>
      <c r="B28" s="1668"/>
      <c r="C28" s="1668"/>
      <c r="D28" s="1668"/>
      <c r="E28" s="1668"/>
      <c r="F28" s="1668"/>
      <c r="G28" s="1668"/>
      <c r="H28" s="1668"/>
      <c r="I28" s="397"/>
      <c r="J28" s="397"/>
      <c r="K28" s="397"/>
      <c r="L28" s="397"/>
      <c r="M28" s="397"/>
      <c r="N28" s="397"/>
      <c r="O28" s="397"/>
      <c r="P28" s="397"/>
      <c r="Q28" s="397"/>
      <c r="R28" s="397"/>
      <c r="S28" s="397"/>
      <c r="T28" s="397"/>
      <c r="U28" s="397"/>
      <c r="V28" s="397"/>
      <c r="W28" s="397"/>
    </row>
    <row r="29" spans="1:25" s="103" customFormat="1" ht="19.350000000000001" customHeight="1" x14ac:dyDescent="0.5">
      <c r="A29" s="1668" t="s">
        <v>1495</v>
      </c>
      <c r="B29" s="1668"/>
      <c r="C29" s="1668"/>
      <c r="D29" s="1668"/>
      <c r="E29" s="1668"/>
      <c r="F29" s="1668"/>
      <c r="G29" s="1668"/>
      <c r="H29" s="1668"/>
      <c r="I29" s="398"/>
      <c r="J29" s="398"/>
      <c r="K29" s="398"/>
      <c r="L29" s="398"/>
      <c r="M29" s="398"/>
      <c r="N29" s="398"/>
      <c r="O29" s="398"/>
      <c r="P29" s="398"/>
      <c r="Q29" s="398"/>
      <c r="R29" s="398"/>
      <c r="S29" s="398"/>
      <c r="T29" s="398"/>
      <c r="U29" s="398"/>
      <c r="V29" s="398"/>
      <c r="W29" s="398"/>
    </row>
    <row r="30" spans="1:25" s="103" customFormat="1" ht="17.100000000000001" customHeight="1" x14ac:dyDescent="0.5">
      <c r="A30" s="1668" t="s">
        <v>1496</v>
      </c>
      <c r="B30" s="1668"/>
      <c r="C30" s="1668"/>
      <c r="D30" s="1668"/>
      <c r="E30" s="1668"/>
      <c r="F30" s="1668"/>
      <c r="G30" s="1668"/>
      <c r="H30" s="1668"/>
      <c r="I30" s="398"/>
      <c r="J30" s="398"/>
      <c r="K30" s="398"/>
      <c r="L30" s="398"/>
      <c r="M30" s="398"/>
      <c r="N30" s="398"/>
      <c r="O30" s="398"/>
      <c r="P30" s="398"/>
      <c r="Q30" s="398"/>
      <c r="R30" s="398"/>
      <c r="S30" s="398"/>
      <c r="T30" s="398"/>
      <c r="U30" s="398"/>
      <c r="V30" s="398"/>
      <c r="W30" s="398"/>
    </row>
    <row r="31" spans="1:25" s="103" customFormat="1" ht="17.100000000000001" customHeight="1" x14ac:dyDescent="0.5">
      <c r="A31" s="1668" t="s">
        <v>1497</v>
      </c>
      <c r="B31" s="1668"/>
      <c r="C31" s="1668"/>
      <c r="D31" s="1668"/>
      <c r="E31" s="1668"/>
      <c r="F31" s="1668"/>
      <c r="G31" s="1668"/>
      <c r="H31" s="1668"/>
      <c r="I31" s="398"/>
      <c r="J31" s="398"/>
      <c r="K31" s="398"/>
      <c r="L31" s="398"/>
      <c r="M31" s="398"/>
      <c r="N31" s="398"/>
      <c r="O31" s="398"/>
      <c r="P31" s="398"/>
      <c r="Q31" s="398"/>
      <c r="R31" s="398"/>
      <c r="S31" s="398"/>
      <c r="T31" s="398"/>
      <c r="U31" s="398"/>
      <c r="V31" s="398"/>
      <c r="W31" s="398"/>
    </row>
    <row r="32" spans="1:25" ht="18" customHeight="1" x14ac:dyDescent="0.6">
      <c r="A32" s="1273" t="s">
        <v>1498</v>
      </c>
      <c r="B32" s="1273"/>
      <c r="C32" s="1273"/>
      <c r="D32" s="1273"/>
      <c r="E32" s="1273"/>
      <c r="F32" s="1273"/>
      <c r="G32" s="1273"/>
      <c r="H32" s="1273"/>
    </row>
    <row r="33" spans="1:25" ht="15.75" customHeight="1" x14ac:dyDescent="0.6">
      <c r="A33" s="1668" t="s">
        <v>1499</v>
      </c>
      <c r="B33" s="1668"/>
      <c r="C33" s="1668"/>
      <c r="D33" s="1668"/>
      <c r="E33" s="1668"/>
      <c r="F33" s="1668"/>
      <c r="G33" s="1668"/>
      <c r="H33" s="1668"/>
      <c r="I33" s="1273"/>
      <c r="J33" s="1273"/>
      <c r="K33" s="1273"/>
      <c r="L33" s="1273"/>
      <c r="M33" s="1273"/>
      <c r="N33" s="1273"/>
      <c r="O33" s="1273"/>
      <c r="P33" s="1273"/>
      <c r="Q33" s="1273"/>
      <c r="R33" s="1273"/>
      <c r="S33" s="1273"/>
      <c r="T33" s="1273"/>
      <c r="U33" s="1273"/>
      <c r="V33" s="1273"/>
      <c r="W33" s="1273"/>
    </row>
    <row r="34" spans="1:25" ht="15.75" customHeight="1" x14ac:dyDescent="0.6">
      <c r="A34" s="1668" t="s">
        <v>1500</v>
      </c>
      <c r="B34" s="1668"/>
      <c r="C34" s="1668"/>
      <c r="D34" s="1668"/>
      <c r="E34" s="1668"/>
      <c r="F34" s="1668"/>
      <c r="G34" s="1668"/>
      <c r="H34" s="1668"/>
      <c r="I34" s="1273"/>
      <c r="J34" s="1273"/>
      <c r="K34" s="1273"/>
      <c r="L34" s="1273"/>
      <c r="M34" s="1273"/>
      <c r="N34" s="1273"/>
      <c r="O34" s="1273"/>
      <c r="P34" s="1273"/>
      <c r="Q34" s="1273"/>
      <c r="R34" s="1273"/>
      <c r="S34" s="1273"/>
      <c r="T34" s="1273"/>
      <c r="U34" s="1273"/>
      <c r="V34" s="1273"/>
      <c r="W34" s="1273"/>
    </row>
    <row r="35" spans="1:25" ht="23.4" x14ac:dyDescent="0.6">
      <c r="A35" s="1273"/>
      <c r="B35" s="1273"/>
      <c r="C35" s="1273"/>
      <c r="D35" s="1273"/>
      <c r="E35" s="1273"/>
      <c r="F35" s="1273"/>
      <c r="G35" s="1273"/>
      <c r="H35" s="1273"/>
      <c r="I35" s="1273"/>
      <c r="J35" s="1273"/>
      <c r="K35" s="1273"/>
      <c r="L35" s="1273"/>
      <c r="M35" s="1273"/>
      <c r="N35" s="1273"/>
      <c r="O35" s="1273"/>
      <c r="P35" s="1273"/>
      <c r="Q35" s="1273"/>
      <c r="R35" s="1273"/>
      <c r="S35" s="1273"/>
      <c r="T35" s="1273"/>
      <c r="U35" s="1273"/>
      <c r="V35" s="1273"/>
      <c r="W35" s="1273"/>
    </row>
    <row r="36" spans="1:25" ht="23.4" x14ac:dyDescent="0.6">
      <c r="A36" s="1273"/>
      <c r="B36" s="1273"/>
      <c r="C36" s="1273"/>
      <c r="D36" s="1273"/>
      <c r="E36" s="1273"/>
      <c r="F36" s="1273"/>
      <c r="G36" s="1273"/>
      <c r="H36" s="1273"/>
      <c r="I36" s="1273"/>
      <c r="J36" s="1273"/>
      <c r="K36" s="1273"/>
      <c r="L36" s="1273"/>
      <c r="M36" s="1273"/>
      <c r="N36" s="1273"/>
      <c r="O36" s="1273"/>
      <c r="P36" s="1273"/>
      <c r="Q36" s="1273"/>
      <c r="R36" s="1273"/>
      <c r="S36" s="1273"/>
      <c r="T36" s="1273"/>
      <c r="U36" s="1273"/>
      <c r="V36" s="1273"/>
      <c r="W36" s="1273"/>
    </row>
    <row r="37" spans="1:25" ht="23.4" x14ac:dyDescent="0.6">
      <c r="A37" s="1273"/>
      <c r="B37" s="1273"/>
      <c r="C37" s="1273"/>
      <c r="D37" s="1273"/>
      <c r="E37" s="1273"/>
      <c r="F37" s="1273"/>
      <c r="G37" s="1273"/>
      <c r="H37" s="1273"/>
      <c r="I37" s="1273"/>
      <c r="J37" s="1273"/>
      <c r="K37" s="1273"/>
      <c r="L37" s="1273"/>
      <c r="M37" s="1273"/>
      <c r="N37" s="1273"/>
      <c r="O37" s="1273"/>
      <c r="P37" s="1273"/>
      <c r="Q37" s="1273"/>
      <c r="R37" s="1273"/>
      <c r="S37" s="1273"/>
      <c r="T37" s="1273"/>
      <c r="U37" s="1273"/>
      <c r="V37" s="1273"/>
      <c r="W37" s="1273"/>
    </row>
    <row r="38" spans="1:25" ht="23.4" x14ac:dyDescent="0.6">
      <c r="A38" s="1273"/>
      <c r="B38" s="1273"/>
      <c r="C38" s="1273"/>
      <c r="D38" s="1273"/>
      <c r="E38" s="1273"/>
      <c r="F38" s="1273"/>
      <c r="G38" s="1273"/>
      <c r="H38" s="1273"/>
      <c r="I38" s="1273"/>
      <c r="J38" s="1273"/>
      <c r="K38" s="1273"/>
      <c r="L38" s="1273"/>
      <c r="M38" s="1273"/>
      <c r="N38" s="1273"/>
      <c r="O38" s="1273"/>
      <c r="P38" s="1273"/>
      <c r="Q38" s="1273"/>
      <c r="R38" s="1273"/>
      <c r="S38" s="1273"/>
      <c r="T38" s="1273"/>
      <c r="U38" s="1273"/>
      <c r="V38" s="1273"/>
      <c r="W38" s="1273"/>
    </row>
    <row r="39" spans="1:25" ht="23.4" x14ac:dyDescent="0.6">
      <c r="A39" s="1273"/>
      <c r="B39" s="1273"/>
      <c r="C39" s="1273"/>
      <c r="D39" s="1273"/>
      <c r="E39" s="1273"/>
      <c r="F39" s="1273"/>
      <c r="G39" s="1273"/>
      <c r="H39" s="1273"/>
      <c r="I39" s="1273"/>
      <c r="J39" s="1273"/>
      <c r="K39" s="1273"/>
      <c r="L39" s="1273"/>
      <c r="M39" s="1273"/>
      <c r="N39" s="1273"/>
      <c r="O39" s="1273"/>
      <c r="P39" s="1273"/>
      <c r="Q39" s="1273"/>
      <c r="R39" s="1273"/>
      <c r="S39" s="1273"/>
      <c r="T39" s="1273"/>
      <c r="U39" s="1273"/>
      <c r="V39" s="1273"/>
      <c r="W39" s="1273"/>
    </row>
    <row r="40" spans="1:25" ht="23.4" x14ac:dyDescent="0.6">
      <c r="A40" s="1273"/>
      <c r="B40" s="1273"/>
      <c r="C40" s="1273"/>
      <c r="D40" s="1273"/>
      <c r="E40" s="1273"/>
      <c r="F40" s="1273"/>
      <c r="G40" s="1273"/>
      <c r="H40" s="1273"/>
      <c r="I40" s="1273"/>
      <c r="J40" s="1273"/>
      <c r="K40" s="1273"/>
      <c r="L40" s="1273"/>
      <c r="M40" s="1273"/>
      <c r="N40" s="1273"/>
      <c r="O40" s="1273"/>
      <c r="P40" s="1273"/>
      <c r="Q40" s="1273"/>
      <c r="R40" s="1273"/>
      <c r="S40" s="1273"/>
      <c r="T40" s="1273"/>
      <c r="U40" s="1273"/>
      <c r="V40" s="1273"/>
      <c r="W40" s="1273"/>
    </row>
    <row r="41" spans="1:25" ht="23.4" x14ac:dyDescent="0.6">
      <c r="A41" s="1273"/>
      <c r="B41" s="1273"/>
      <c r="C41" s="1273"/>
      <c r="D41" s="1273"/>
      <c r="E41" s="1273"/>
      <c r="F41" s="1273"/>
      <c r="G41" s="1273"/>
      <c r="H41" s="1273"/>
      <c r="I41" s="1273"/>
      <c r="J41" s="1273"/>
      <c r="K41" s="1273"/>
      <c r="L41" s="1273"/>
      <c r="M41" s="1273"/>
      <c r="N41" s="1273"/>
      <c r="O41" s="1273"/>
      <c r="P41" s="1273"/>
      <c r="Q41" s="1273"/>
      <c r="R41" s="1273"/>
      <c r="S41" s="1273"/>
      <c r="T41" s="1273"/>
      <c r="U41" s="1273"/>
      <c r="V41" s="1273"/>
      <c r="W41" s="1273"/>
    </row>
    <row r="42" spans="1:25" ht="23.4" x14ac:dyDescent="0.6">
      <c r="A42" s="1273"/>
      <c r="B42" s="1273"/>
      <c r="C42" s="1273"/>
      <c r="D42" s="1273"/>
      <c r="E42" s="1273"/>
      <c r="F42" s="1273"/>
      <c r="G42" s="1273"/>
      <c r="H42" s="1273"/>
      <c r="I42" s="1273"/>
      <c r="J42" s="1273"/>
      <c r="K42" s="1273"/>
      <c r="L42" s="1273"/>
      <c r="M42" s="1273"/>
      <c r="N42" s="1273"/>
      <c r="O42" s="1273"/>
      <c r="P42" s="1273"/>
      <c r="Q42" s="1273"/>
      <c r="R42" s="1273"/>
      <c r="S42" s="1273"/>
      <c r="T42" s="1273"/>
      <c r="U42" s="1273"/>
      <c r="V42" s="1273"/>
      <c r="W42" s="1273"/>
    </row>
    <row r="43" spans="1:25" ht="23.4" x14ac:dyDescent="0.6">
      <c r="A43" s="1273"/>
      <c r="B43" s="1273"/>
      <c r="C43" s="1273"/>
      <c r="D43" s="1273"/>
      <c r="E43" s="1273"/>
      <c r="F43" s="1273"/>
      <c r="G43" s="1273"/>
      <c r="H43" s="1273"/>
      <c r="I43" s="1273"/>
      <c r="J43" s="1273"/>
      <c r="K43" s="1273"/>
      <c r="L43" s="1273"/>
      <c r="M43" s="1273"/>
      <c r="N43" s="1273"/>
      <c r="O43" s="1273"/>
      <c r="P43" s="1273"/>
      <c r="Q43" s="1273"/>
      <c r="R43" s="1273"/>
      <c r="S43" s="1273"/>
      <c r="T43" s="1273"/>
      <c r="U43" s="1273"/>
      <c r="V43" s="1273"/>
      <c r="W43" s="1273"/>
    </row>
    <row r="44" spans="1:25" ht="23.4" x14ac:dyDescent="0.6">
      <c r="A44" s="1273"/>
      <c r="B44" s="1273"/>
      <c r="C44" s="1273"/>
      <c r="D44" s="1273"/>
      <c r="E44" s="1273"/>
      <c r="F44" s="1273"/>
      <c r="G44" s="1273"/>
      <c r="H44" s="1273"/>
      <c r="I44" s="1273"/>
      <c r="J44" s="1273"/>
      <c r="K44" s="1273"/>
      <c r="L44" s="1273"/>
      <c r="M44" s="1273"/>
      <c r="N44" s="1273"/>
      <c r="O44" s="1273"/>
      <c r="P44" s="1273"/>
      <c r="Q44" s="1273"/>
      <c r="R44" s="1273"/>
      <c r="S44" s="1273"/>
      <c r="T44" s="1273"/>
      <c r="U44" s="1273"/>
      <c r="V44" s="1273"/>
      <c r="W44" s="1273"/>
    </row>
    <row r="45" spans="1:25" ht="23.4" x14ac:dyDescent="0.6">
      <c r="A45" s="1273"/>
      <c r="B45" s="1273"/>
      <c r="C45" s="1273"/>
      <c r="D45" s="1273"/>
      <c r="E45" s="1273"/>
      <c r="F45" s="1273"/>
      <c r="G45" s="1273"/>
      <c r="H45" s="1273"/>
      <c r="I45" s="1273"/>
      <c r="J45" s="1273"/>
      <c r="K45" s="1273"/>
      <c r="L45" s="1273"/>
      <c r="M45" s="1273"/>
      <c r="N45" s="1273"/>
      <c r="O45" s="1273"/>
      <c r="P45" s="1273"/>
      <c r="Q45" s="1273"/>
      <c r="R45" s="1273"/>
      <c r="S45" s="1273"/>
      <c r="T45" s="1273"/>
      <c r="U45" s="1273"/>
      <c r="V45" s="1273"/>
      <c r="W45" s="1273"/>
      <c r="Y45" s="101">
        <v>43</v>
      </c>
    </row>
    <row r="46" spans="1:25" s="101" customFormat="1" ht="18" customHeight="1" x14ac:dyDescent="0.6">
      <c r="A46" s="1667" t="s">
        <v>1501</v>
      </c>
      <c r="B46" s="1667"/>
      <c r="C46" s="1667"/>
      <c r="D46" s="1667"/>
      <c r="E46" s="1667"/>
      <c r="F46" s="1667"/>
      <c r="G46" s="1667"/>
      <c r="H46" s="1667"/>
      <c r="I46" s="1667"/>
      <c r="J46" s="1667"/>
      <c r="K46" s="1667"/>
      <c r="L46" s="1667"/>
      <c r="M46" s="1667"/>
      <c r="N46" s="1667"/>
      <c r="O46" s="1667"/>
      <c r="P46" s="1667"/>
      <c r="Q46" s="1667"/>
      <c r="R46" s="1667"/>
      <c r="S46" s="1667"/>
      <c r="T46" s="1667"/>
      <c r="U46" s="1667"/>
      <c r="V46" s="1667"/>
      <c r="W46" s="1667"/>
      <c r="X46" s="1667"/>
    </row>
    <row r="47" spans="1:25" s="101" customFormat="1" ht="22.5" customHeight="1" x14ac:dyDescent="0.6">
      <c r="A47" s="996" t="s">
        <v>1502</v>
      </c>
      <c r="B47" s="996"/>
      <c r="C47" s="996"/>
      <c r="D47" s="996"/>
      <c r="E47" s="996"/>
      <c r="F47" s="996"/>
      <c r="G47" s="996"/>
      <c r="H47" s="996"/>
    </row>
    <row r="48" spans="1:25" s="101" customFormat="1" ht="19.5" customHeight="1" x14ac:dyDescent="0.6">
      <c r="A48" s="832"/>
      <c r="B48" s="833">
        <v>2546</v>
      </c>
      <c r="C48" s="833">
        <v>2546</v>
      </c>
      <c r="D48" s="833">
        <v>2547</v>
      </c>
      <c r="E48" s="833">
        <v>2548</v>
      </c>
      <c r="F48" s="833">
        <v>2548</v>
      </c>
      <c r="G48" s="833">
        <v>2549</v>
      </c>
      <c r="H48" s="833">
        <v>2550</v>
      </c>
      <c r="I48" s="833">
        <v>2551</v>
      </c>
      <c r="J48" s="833">
        <v>2551</v>
      </c>
      <c r="K48" s="833">
        <v>2551</v>
      </c>
      <c r="L48" s="833">
        <v>2553</v>
      </c>
      <c r="M48" s="833">
        <v>2553</v>
      </c>
      <c r="N48" s="833">
        <v>2554</v>
      </c>
      <c r="O48" s="833">
        <v>2555</v>
      </c>
      <c r="P48" s="833">
        <v>2556</v>
      </c>
      <c r="Q48" s="833">
        <v>2560</v>
      </c>
      <c r="R48" s="833">
        <v>2561</v>
      </c>
      <c r="S48" s="833">
        <v>2563</v>
      </c>
      <c r="T48" s="833">
        <v>2565</v>
      </c>
      <c r="U48" s="833">
        <v>2567</v>
      </c>
      <c r="V48" s="833"/>
      <c r="W48" s="833"/>
      <c r="X48" s="833"/>
      <c r="Y48" s="833"/>
    </row>
    <row r="49" spans="1:25" s="101" customFormat="1" ht="18.600000000000001" customHeight="1" x14ac:dyDescent="0.6">
      <c r="A49" s="838"/>
      <c r="B49" s="839">
        <v>2003</v>
      </c>
      <c r="C49" s="839">
        <v>2003</v>
      </c>
      <c r="D49" s="839">
        <v>2004</v>
      </c>
      <c r="E49" s="839">
        <v>2005</v>
      </c>
      <c r="F49" s="839">
        <v>2005</v>
      </c>
      <c r="G49" s="839">
        <v>2006</v>
      </c>
      <c r="H49" s="839">
        <v>2007</v>
      </c>
      <c r="I49" s="839">
        <v>2008</v>
      </c>
      <c r="J49" s="839">
        <v>2008</v>
      </c>
      <c r="K49" s="839">
        <v>2008</v>
      </c>
      <c r="L49" s="839">
        <v>2010</v>
      </c>
      <c r="M49" s="839">
        <v>2010</v>
      </c>
      <c r="N49" s="839">
        <v>2011</v>
      </c>
      <c r="O49" s="839">
        <v>2012</v>
      </c>
      <c r="P49" s="839">
        <v>2013</v>
      </c>
      <c r="Q49" s="839">
        <v>2017</v>
      </c>
      <c r="R49" s="839">
        <v>2018</v>
      </c>
      <c r="S49" s="839">
        <v>2020</v>
      </c>
      <c r="T49" s="839">
        <v>2022</v>
      </c>
      <c r="U49" s="839">
        <v>2024</v>
      </c>
      <c r="V49" s="839"/>
      <c r="W49" s="839"/>
      <c r="X49" s="839"/>
      <c r="Y49" s="839"/>
    </row>
    <row r="50" spans="1:25" s="101" customFormat="1" ht="18.600000000000001" customHeight="1" x14ac:dyDescent="0.6">
      <c r="A50" s="387"/>
      <c r="B50" s="837"/>
      <c r="C50" s="837"/>
      <c r="D50" s="837"/>
      <c r="E50" s="837"/>
      <c r="F50" s="837"/>
      <c r="G50" s="837"/>
      <c r="H50" s="837"/>
      <c r="I50" s="837"/>
      <c r="J50" s="837"/>
      <c r="K50" s="837"/>
      <c r="L50" s="837"/>
      <c r="M50" s="837"/>
      <c r="N50" s="837"/>
      <c r="O50" s="837"/>
      <c r="P50" s="837"/>
      <c r="Q50" s="837"/>
      <c r="R50" s="837"/>
      <c r="S50" s="837"/>
      <c r="T50" s="837"/>
      <c r="U50" s="837"/>
      <c r="V50" s="837"/>
      <c r="W50" s="837"/>
      <c r="X50" s="387"/>
    </row>
    <row r="51" spans="1:25" s="101" customFormat="1" ht="18.600000000000001" customHeight="1" x14ac:dyDescent="0.6">
      <c r="A51" s="847" t="s">
        <v>1503</v>
      </c>
      <c r="B51" s="551"/>
      <c r="C51" s="551"/>
      <c r="D51" s="551"/>
      <c r="E51" s="551"/>
      <c r="F51" s="551"/>
      <c r="G51" s="551"/>
      <c r="H51" s="551"/>
      <c r="I51" s="551"/>
      <c r="J51" s="551"/>
      <c r="K51" s="551"/>
      <c r="L51" s="551"/>
      <c r="M51" s="551"/>
      <c r="N51" s="551"/>
      <c r="O51" s="551"/>
      <c r="P51" s="551"/>
      <c r="Q51" s="551"/>
      <c r="R51" s="551"/>
      <c r="S51" s="551"/>
      <c r="T51" s="551"/>
      <c r="U51" s="551"/>
      <c r="V51" s="551"/>
      <c r="W51" s="551"/>
      <c r="X51" s="848" t="s">
        <v>1504</v>
      </c>
      <c r="Y51" s="848"/>
    </row>
    <row r="52" spans="1:25" s="101" customFormat="1" ht="18.600000000000001" customHeight="1" x14ac:dyDescent="0.6">
      <c r="A52" s="237" t="s">
        <v>1505</v>
      </c>
      <c r="B52" s="399" t="s">
        <v>1506</v>
      </c>
      <c r="C52" s="399" t="s">
        <v>1506</v>
      </c>
      <c r="D52" s="399" t="s">
        <v>1507</v>
      </c>
      <c r="E52" s="399" t="s">
        <v>1507</v>
      </c>
      <c r="F52" s="399" t="s">
        <v>1506</v>
      </c>
      <c r="G52" s="399" t="s">
        <v>1507</v>
      </c>
      <c r="H52" s="399" t="s">
        <v>1507</v>
      </c>
      <c r="I52" s="399" t="s">
        <v>1507</v>
      </c>
      <c r="J52" s="399" t="s">
        <v>1508</v>
      </c>
      <c r="K52" s="399" t="s">
        <v>1509</v>
      </c>
      <c r="L52" s="399" t="s">
        <v>1507</v>
      </c>
      <c r="M52" s="399" t="s">
        <v>1510</v>
      </c>
      <c r="N52" s="399" t="s">
        <v>1507</v>
      </c>
      <c r="O52" s="399" t="s">
        <v>1511</v>
      </c>
      <c r="P52" s="399" t="s">
        <v>1507</v>
      </c>
      <c r="Q52" s="399" t="s">
        <v>1507</v>
      </c>
      <c r="R52" s="399" t="s">
        <v>1511</v>
      </c>
      <c r="S52" s="399" t="s">
        <v>1507</v>
      </c>
      <c r="T52" s="399" t="s">
        <v>1512</v>
      </c>
      <c r="U52" s="399" t="s">
        <v>1507</v>
      </c>
      <c r="V52" s="399"/>
      <c r="W52" s="399"/>
      <c r="X52" s="238" t="s">
        <v>1513</v>
      </c>
    </row>
    <row r="53" spans="1:25" s="101" customFormat="1" ht="18.600000000000001" customHeight="1" x14ac:dyDescent="0.6">
      <c r="A53" s="849"/>
      <c r="B53" s="850" t="s">
        <v>1514</v>
      </c>
      <c r="C53" s="850" t="s">
        <v>1514</v>
      </c>
      <c r="D53" s="850" t="s">
        <v>1515</v>
      </c>
      <c r="E53" s="850" t="s">
        <v>1515</v>
      </c>
      <c r="F53" s="850" t="s">
        <v>1514</v>
      </c>
      <c r="G53" s="850" t="s">
        <v>1515</v>
      </c>
      <c r="H53" s="850" t="s">
        <v>1515</v>
      </c>
      <c r="I53" s="850" t="s">
        <v>1515</v>
      </c>
      <c r="J53" s="850" t="s">
        <v>1516</v>
      </c>
      <c r="K53" s="850" t="s">
        <v>1517</v>
      </c>
      <c r="L53" s="850" t="s">
        <v>1515</v>
      </c>
      <c r="M53" s="850" t="s">
        <v>1518</v>
      </c>
      <c r="N53" s="850" t="s">
        <v>1519</v>
      </c>
      <c r="O53" s="850" t="s">
        <v>1520</v>
      </c>
      <c r="P53" s="850" t="s">
        <v>1519</v>
      </c>
      <c r="Q53" s="850" t="s">
        <v>1519</v>
      </c>
      <c r="R53" s="850" t="s">
        <v>1520</v>
      </c>
      <c r="S53" s="850" t="s">
        <v>1519</v>
      </c>
      <c r="T53" s="850" t="s">
        <v>1521</v>
      </c>
      <c r="U53" s="850" t="s">
        <v>1519</v>
      </c>
      <c r="V53" s="850"/>
      <c r="W53" s="850"/>
      <c r="X53" s="849"/>
      <c r="Y53" s="848"/>
    </row>
    <row r="54" spans="1:25" s="101" customFormat="1" ht="18.600000000000001" customHeight="1" x14ac:dyDescent="0.6">
      <c r="A54" s="237" t="s">
        <v>1522</v>
      </c>
      <c r="B54" s="399">
        <v>169</v>
      </c>
      <c r="C54" s="399">
        <v>169</v>
      </c>
      <c r="D54" s="399">
        <v>170</v>
      </c>
      <c r="E54" s="399">
        <v>175</v>
      </c>
      <c r="F54" s="399">
        <v>181</v>
      </c>
      <c r="G54" s="399">
        <v>184</v>
      </c>
      <c r="H54" s="399">
        <v>191</v>
      </c>
      <c r="I54" s="399">
        <v>194</v>
      </c>
      <c r="J54" s="399">
        <v>203</v>
      </c>
      <c r="K54" s="399">
        <v>203</v>
      </c>
      <c r="L54" s="101">
        <v>206</v>
      </c>
      <c r="M54" s="399">
        <v>206</v>
      </c>
      <c r="N54" s="399">
        <v>215</v>
      </c>
      <c r="O54" s="399">
        <v>300</v>
      </c>
      <c r="P54" s="399">
        <v>300</v>
      </c>
      <c r="Q54" s="399">
        <v>310</v>
      </c>
      <c r="R54" s="399">
        <v>325</v>
      </c>
      <c r="S54" s="399">
        <v>331</v>
      </c>
      <c r="T54" s="399">
        <v>353</v>
      </c>
      <c r="U54" s="399">
        <v>363</v>
      </c>
      <c r="V54" s="399"/>
      <c r="W54" s="399"/>
      <c r="X54" s="237" t="s">
        <v>1523</v>
      </c>
      <c r="Y54" s="100"/>
    </row>
    <row r="55" spans="1:25" s="101" customFormat="1" ht="18.600000000000001" customHeight="1" x14ac:dyDescent="0.6">
      <c r="A55" s="849" t="s">
        <v>1524</v>
      </c>
      <c r="B55" s="851">
        <v>169</v>
      </c>
      <c r="C55" s="851">
        <v>169</v>
      </c>
      <c r="D55" s="851">
        <v>170</v>
      </c>
      <c r="E55" s="851">
        <v>175</v>
      </c>
      <c r="F55" s="851">
        <v>181</v>
      </c>
      <c r="G55" s="851">
        <v>184</v>
      </c>
      <c r="H55" s="851">
        <v>191</v>
      </c>
      <c r="I55" s="851">
        <v>194</v>
      </c>
      <c r="J55" s="851">
        <v>203</v>
      </c>
      <c r="K55" s="851">
        <v>203</v>
      </c>
      <c r="L55" s="851">
        <v>205</v>
      </c>
      <c r="M55" s="851">
        <v>205</v>
      </c>
      <c r="N55" s="851">
        <v>215</v>
      </c>
      <c r="O55" s="851">
        <v>300</v>
      </c>
      <c r="P55" s="851">
        <v>300</v>
      </c>
      <c r="Q55" s="851">
        <v>310</v>
      </c>
      <c r="R55" s="851">
        <v>325</v>
      </c>
      <c r="S55" s="851">
        <v>331</v>
      </c>
      <c r="T55" s="851">
        <v>353</v>
      </c>
      <c r="U55" s="851">
        <v>363</v>
      </c>
      <c r="V55" s="851"/>
      <c r="W55" s="851"/>
      <c r="X55" s="849" t="s">
        <v>1525</v>
      </c>
      <c r="Y55" s="848"/>
    </row>
    <row r="56" spans="1:25" s="101" customFormat="1" ht="18.600000000000001" customHeight="1" x14ac:dyDescent="0.6">
      <c r="A56" s="237" t="s">
        <v>1526</v>
      </c>
      <c r="B56" s="399">
        <v>169</v>
      </c>
      <c r="C56" s="399">
        <v>169</v>
      </c>
      <c r="D56" s="399">
        <v>170</v>
      </c>
      <c r="E56" s="399">
        <v>175</v>
      </c>
      <c r="F56" s="399">
        <v>181</v>
      </c>
      <c r="G56" s="399">
        <v>184</v>
      </c>
      <c r="H56" s="399">
        <v>191</v>
      </c>
      <c r="I56" s="399">
        <v>194</v>
      </c>
      <c r="J56" s="399">
        <v>203</v>
      </c>
      <c r="K56" s="399">
        <v>203</v>
      </c>
      <c r="L56" s="399">
        <v>205</v>
      </c>
      <c r="M56" s="399">
        <v>205</v>
      </c>
      <c r="N56" s="399">
        <v>215</v>
      </c>
      <c r="O56" s="399">
        <v>300</v>
      </c>
      <c r="P56" s="399">
        <v>300</v>
      </c>
      <c r="Q56" s="399">
        <v>310</v>
      </c>
      <c r="R56" s="399">
        <v>325</v>
      </c>
      <c r="S56" s="399">
        <v>331</v>
      </c>
      <c r="T56" s="399">
        <v>353</v>
      </c>
      <c r="U56" s="399">
        <v>363</v>
      </c>
      <c r="V56" s="399"/>
      <c r="W56" s="399"/>
      <c r="X56" s="237" t="s">
        <v>1527</v>
      </c>
      <c r="Y56" s="100"/>
    </row>
    <row r="57" spans="1:25" s="101" customFormat="1" ht="18.600000000000001" customHeight="1" x14ac:dyDescent="0.6">
      <c r="A57" s="852" t="s">
        <v>1528</v>
      </c>
      <c r="B57" s="853">
        <v>169</v>
      </c>
      <c r="C57" s="853">
        <v>169</v>
      </c>
      <c r="D57" s="853">
        <v>170</v>
      </c>
      <c r="E57" s="853">
        <v>175</v>
      </c>
      <c r="F57" s="853">
        <v>181</v>
      </c>
      <c r="G57" s="853">
        <v>184</v>
      </c>
      <c r="H57" s="853">
        <v>191</v>
      </c>
      <c r="I57" s="853">
        <v>194</v>
      </c>
      <c r="J57" s="853">
        <v>203</v>
      </c>
      <c r="K57" s="853">
        <v>203</v>
      </c>
      <c r="L57" s="853">
        <v>206</v>
      </c>
      <c r="M57" s="853">
        <v>206</v>
      </c>
      <c r="N57" s="853">
        <v>215</v>
      </c>
      <c r="O57" s="853">
        <v>300</v>
      </c>
      <c r="P57" s="853">
        <v>300</v>
      </c>
      <c r="Q57" s="853">
        <v>310</v>
      </c>
      <c r="R57" s="853">
        <v>325</v>
      </c>
      <c r="S57" s="853">
        <v>331</v>
      </c>
      <c r="T57" s="853">
        <v>353</v>
      </c>
      <c r="U57" s="853">
        <v>363</v>
      </c>
      <c r="V57" s="853"/>
      <c r="W57" s="853"/>
      <c r="X57" s="849" t="s">
        <v>1529</v>
      </c>
      <c r="Y57" s="848"/>
    </row>
    <row r="58" spans="1:25" s="101" customFormat="1" ht="18.600000000000001" customHeight="1" x14ac:dyDescent="0.6">
      <c r="A58" s="238" t="s">
        <v>1530</v>
      </c>
      <c r="B58" s="400">
        <v>169</v>
      </c>
      <c r="C58" s="400">
        <v>169</v>
      </c>
      <c r="D58" s="400">
        <v>170</v>
      </c>
      <c r="E58" s="400">
        <v>175</v>
      </c>
      <c r="F58" s="400">
        <v>181</v>
      </c>
      <c r="G58" s="400">
        <v>184</v>
      </c>
      <c r="H58" s="400">
        <v>191</v>
      </c>
      <c r="I58" s="400">
        <v>194</v>
      </c>
      <c r="J58" s="400">
        <v>203</v>
      </c>
      <c r="K58" s="400">
        <v>203</v>
      </c>
      <c r="L58" s="400">
        <v>205</v>
      </c>
      <c r="M58" s="400">
        <v>205</v>
      </c>
      <c r="N58" s="400">
        <v>215</v>
      </c>
      <c r="O58" s="400">
        <v>300</v>
      </c>
      <c r="P58" s="400">
        <v>300</v>
      </c>
      <c r="Q58" s="400">
        <v>310</v>
      </c>
      <c r="R58" s="400">
        <v>325</v>
      </c>
      <c r="S58" s="400">
        <v>331</v>
      </c>
      <c r="T58" s="400">
        <v>353</v>
      </c>
      <c r="U58" s="400">
        <v>363</v>
      </c>
      <c r="V58" s="400"/>
      <c r="W58" s="400"/>
      <c r="X58" s="401" t="s">
        <v>1531</v>
      </c>
      <c r="Y58" s="100"/>
    </row>
    <row r="59" spans="1:25" s="101" customFormat="1" ht="18.600000000000001" customHeight="1" x14ac:dyDescent="0.6">
      <c r="A59" s="852" t="s">
        <v>1532</v>
      </c>
      <c r="B59" s="853">
        <v>167</v>
      </c>
      <c r="C59" s="853">
        <v>167</v>
      </c>
      <c r="D59" s="853">
        <v>170</v>
      </c>
      <c r="E59" s="853">
        <v>175</v>
      </c>
      <c r="F59" s="853">
        <v>181</v>
      </c>
      <c r="G59" s="853">
        <v>184</v>
      </c>
      <c r="H59" s="853">
        <v>191</v>
      </c>
      <c r="I59" s="853">
        <v>194</v>
      </c>
      <c r="J59" s="853">
        <v>203</v>
      </c>
      <c r="K59" s="853">
        <v>203</v>
      </c>
      <c r="L59" s="853">
        <v>205</v>
      </c>
      <c r="M59" s="853">
        <v>205</v>
      </c>
      <c r="N59" s="853">
        <v>215</v>
      </c>
      <c r="O59" s="853">
        <v>300</v>
      </c>
      <c r="P59" s="853">
        <v>300</v>
      </c>
      <c r="Q59" s="853">
        <v>310</v>
      </c>
      <c r="R59" s="853">
        <v>325</v>
      </c>
      <c r="S59" s="853">
        <v>331</v>
      </c>
      <c r="T59" s="853">
        <v>353</v>
      </c>
      <c r="U59" s="853">
        <v>363</v>
      </c>
      <c r="V59" s="853"/>
      <c r="W59" s="853"/>
      <c r="X59" s="854" t="s">
        <v>1533</v>
      </c>
      <c r="Y59" s="848"/>
    </row>
    <row r="60" spans="1:25" s="101" customFormat="1" ht="18.600000000000001" customHeight="1" x14ac:dyDescent="0.6">
      <c r="A60" s="238" t="s">
        <v>1534</v>
      </c>
      <c r="B60" s="399">
        <v>168</v>
      </c>
      <c r="C60" s="399">
        <v>168</v>
      </c>
      <c r="D60" s="399">
        <v>168</v>
      </c>
      <c r="E60" s="399">
        <v>173</v>
      </c>
      <c r="F60" s="399">
        <v>178</v>
      </c>
      <c r="G60" s="399">
        <v>181</v>
      </c>
      <c r="H60" s="399">
        <v>186</v>
      </c>
      <c r="I60" s="399">
        <v>193</v>
      </c>
      <c r="J60" s="399">
        <v>197</v>
      </c>
      <c r="K60" s="399">
        <v>197</v>
      </c>
      <c r="L60" s="399">
        <v>204</v>
      </c>
      <c r="M60" s="399">
        <v>204</v>
      </c>
      <c r="N60" s="399">
        <v>221</v>
      </c>
      <c r="O60" s="399">
        <v>300</v>
      </c>
      <c r="P60" s="399">
        <v>300</v>
      </c>
      <c r="Q60" s="399">
        <v>310</v>
      </c>
      <c r="R60" s="399">
        <v>330</v>
      </c>
      <c r="S60" s="399">
        <v>336</v>
      </c>
      <c r="T60" s="399">
        <v>354</v>
      </c>
      <c r="U60" s="399">
        <v>370</v>
      </c>
      <c r="V60" s="399"/>
      <c r="W60" s="399"/>
      <c r="X60" s="237" t="s">
        <v>1535</v>
      </c>
      <c r="Y60" s="100"/>
    </row>
    <row r="61" spans="1:25" s="101" customFormat="1" ht="18.600000000000001" customHeight="1" x14ac:dyDescent="0.6">
      <c r="A61" s="852" t="s">
        <v>1536</v>
      </c>
      <c r="B61" s="853">
        <v>150</v>
      </c>
      <c r="C61" s="853">
        <v>150</v>
      </c>
      <c r="D61" s="853">
        <v>153</v>
      </c>
      <c r="E61" s="853">
        <v>157</v>
      </c>
      <c r="F61" s="853">
        <v>163</v>
      </c>
      <c r="G61" s="853">
        <v>166</v>
      </c>
      <c r="H61" s="853">
        <v>172</v>
      </c>
      <c r="I61" s="853">
        <v>175</v>
      </c>
      <c r="J61" s="853">
        <v>180</v>
      </c>
      <c r="K61" s="853">
        <v>180</v>
      </c>
      <c r="L61" s="853">
        <v>184</v>
      </c>
      <c r="M61" s="853">
        <v>184</v>
      </c>
      <c r="N61" s="853">
        <v>196</v>
      </c>
      <c r="O61" s="853">
        <v>273</v>
      </c>
      <c r="P61" s="853">
        <v>300</v>
      </c>
      <c r="Q61" s="853">
        <v>308</v>
      </c>
      <c r="R61" s="853">
        <v>330</v>
      </c>
      <c r="S61" s="853">
        <v>336</v>
      </c>
      <c r="T61" s="853">
        <v>354</v>
      </c>
      <c r="U61" s="853">
        <v>361</v>
      </c>
      <c r="V61" s="853"/>
      <c r="W61" s="853"/>
      <c r="X61" s="854" t="s">
        <v>1537</v>
      </c>
      <c r="Y61" s="848"/>
    </row>
    <row r="62" spans="1:25" s="101" customFormat="1" ht="18.600000000000001" customHeight="1" x14ac:dyDescent="0.6">
      <c r="A62" s="237" t="s">
        <v>1538</v>
      </c>
      <c r="B62" s="399">
        <v>148</v>
      </c>
      <c r="C62" s="399">
        <v>148</v>
      </c>
      <c r="D62" s="399">
        <v>151</v>
      </c>
      <c r="E62" s="399">
        <v>155</v>
      </c>
      <c r="F62" s="399">
        <v>161</v>
      </c>
      <c r="G62" s="399">
        <v>163</v>
      </c>
      <c r="H62" s="399">
        <v>168</v>
      </c>
      <c r="I62" s="399">
        <v>170</v>
      </c>
      <c r="J62" s="399">
        <v>179</v>
      </c>
      <c r="K62" s="399">
        <v>179</v>
      </c>
      <c r="L62" s="399">
        <v>184</v>
      </c>
      <c r="M62" s="399">
        <v>184</v>
      </c>
      <c r="N62" s="399">
        <v>193</v>
      </c>
      <c r="O62" s="399">
        <v>269</v>
      </c>
      <c r="P62" s="399">
        <v>300</v>
      </c>
      <c r="Q62" s="399">
        <v>308</v>
      </c>
      <c r="R62" s="399">
        <v>320</v>
      </c>
      <c r="S62" s="399">
        <v>325</v>
      </c>
      <c r="T62" s="399">
        <v>340</v>
      </c>
      <c r="U62" s="399">
        <v>350</v>
      </c>
      <c r="V62" s="399"/>
      <c r="W62" s="399"/>
      <c r="X62" s="237" t="s">
        <v>1539</v>
      </c>
      <c r="Y62" s="100"/>
    </row>
    <row r="63" spans="1:25" s="101" customFormat="1" ht="18.600000000000001" customHeight="1" x14ac:dyDescent="0.6">
      <c r="A63" s="852" t="s">
        <v>1540</v>
      </c>
      <c r="B63" s="851">
        <v>145</v>
      </c>
      <c r="C63" s="851">
        <v>145</v>
      </c>
      <c r="D63" s="851">
        <v>145</v>
      </c>
      <c r="E63" s="851">
        <v>150</v>
      </c>
      <c r="F63" s="851">
        <v>156</v>
      </c>
      <c r="G63" s="851">
        <v>158</v>
      </c>
      <c r="H63" s="851">
        <v>162</v>
      </c>
      <c r="I63" s="851">
        <v>165</v>
      </c>
      <c r="J63" s="851">
        <v>170</v>
      </c>
      <c r="K63" s="851">
        <v>170</v>
      </c>
      <c r="L63" s="851">
        <v>173</v>
      </c>
      <c r="M63" s="851">
        <v>173</v>
      </c>
      <c r="N63" s="851">
        <v>183</v>
      </c>
      <c r="O63" s="851">
        <v>255</v>
      </c>
      <c r="P63" s="851">
        <v>300</v>
      </c>
      <c r="Q63" s="851">
        <v>308</v>
      </c>
      <c r="R63" s="851">
        <v>320</v>
      </c>
      <c r="S63" s="851">
        <v>325</v>
      </c>
      <c r="T63" s="851">
        <v>340</v>
      </c>
      <c r="U63" s="851">
        <v>352</v>
      </c>
      <c r="V63" s="851"/>
      <c r="W63" s="851"/>
      <c r="X63" s="849" t="s">
        <v>1541</v>
      </c>
      <c r="Y63" s="848"/>
    </row>
    <row r="64" spans="1:25" s="101" customFormat="1" ht="18.600000000000001" customHeight="1" x14ac:dyDescent="0.6">
      <c r="A64" s="238" t="s">
        <v>1542</v>
      </c>
      <c r="B64" s="400">
        <v>141</v>
      </c>
      <c r="C64" s="400">
        <v>141</v>
      </c>
      <c r="D64" s="400">
        <v>143</v>
      </c>
      <c r="E64" s="400">
        <v>147</v>
      </c>
      <c r="F64" s="400">
        <v>153</v>
      </c>
      <c r="G64" s="400">
        <v>155</v>
      </c>
      <c r="H64" s="400">
        <v>161</v>
      </c>
      <c r="I64" s="400">
        <v>165</v>
      </c>
      <c r="J64" s="400">
        <v>173</v>
      </c>
      <c r="K64" s="400">
        <v>173</v>
      </c>
      <c r="L64" s="400">
        <v>178</v>
      </c>
      <c r="M64" s="400">
        <v>178</v>
      </c>
      <c r="N64" s="400">
        <v>189</v>
      </c>
      <c r="O64" s="400">
        <v>264</v>
      </c>
      <c r="P64" s="400">
        <v>300</v>
      </c>
      <c r="Q64" s="400">
        <v>308</v>
      </c>
      <c r="R64" s="400">
        <v>330</v>
      </c>
      <c r="S64" s="400">
        <v>335</v>
      </c>
      <c r="T64" s="400">
        <v>354</v>
      </c>
      <c r="U64" s="400">
        <v>361</v>
      </c>
      <c r="V64" s="400"/>
      <c r="W64" s="400"/>
      <c r="X64" s="401" t="s">
        <v>1543</v>
      </c>
      <c r="Y64" s="100"/>
    </row>
    <row r="65" spans="1:25" s="101" customFormat="1" ht="18.600000000000001" customHeight="1" x14ac:dyDescent="0.6">
      <c r="A65" s="849" t="s">
        <v>1544</v>
      </c>
      <c r="B65" s="851">
        <v>143</v>
      </c>
      <c r="C65" s="851">
        <v>143</v>
      </c>
      <c r="D65" s="851">
        <v>143</v>
      </c>
      <c r="E65" s="851">
        <v>147</v>
      </c>
      <c r="F65" s="851">
        <v>153</v>
      </c>
      <c r="G65" s="851">
        <v>155</v>
      </c>
      <c r="H65" s="851">
        <v>160</v>
      </c>
      <c r="I65" s="851">
        <v>163</v>
      </c>
      <c r="J65" s="851">
        <v>169</v>
      </c>
      <c r="K65" s="851">
        <v>169</v>
      </c>
      <c r="L65" s="851">
        <v>173</v>
      </c>
      <c r="M65" s="851">
        <v>173</v>
      </c>
      <c r="N65" s="851">
        <v>185</v>
      </c>
      <c r="O65" s="851">
        <v>258</v>
      </c>
      <c r="P65" s="851">
        <v>300</v>
      </c>
      <c r="Q65" s="851">
        <v>300</v>
      </c>
      <c r="R65" s="851">
        <v>310</v>
      </c>
      <c r="S65" s="851">
        <v>315</v>
      </c>
      <c r="T65" s="851">
        <v>332</v>
      </c>
      <c r="U65" s="851">
        <v>340</v>
      </c>
      <c r="V65" s="851"/>
      <c r="W65" s="851"/>
      <c r="X65" s="849" t="s">
        <v>1545</v>
      </c>
      <c r="Y65" s="848"/>
    </row>
    <row r="66" spans="1:25" s="101" customFormat="1" ht="18.600000000000001" customHeight="1" x14ac:dyDescent="0.6">
      <c r="A66" s="237" t="s">
        <v>1546</v>
      </c>
      <c r="B66" s="399">
        <v>139</v>
      </c>
      <c r="C66" s="399">
        <v>139</v>
      </c>
      <c r="D66" s="399">
        <v>142</v>
      </c>
      <c r="E66" s="399">
        <v>146</v>
      </c>
      <c r="F66" s="399">
        <v>152</v>
      </c>
      <c r="G66" s="399">
        <v>155</v>
      </c>
      <c r="H66" s="399">
        <v>160</v>
      </c>
      <c r="I66" s="399">
        <v>165</v>
      </c>
      <c r="J66" s="399">
        <v>173</v>
      </c>
      <c r="K66" s="399">
        <v>173</v>
      </c>
      <c r="L66" s="399">
        <v>181</v>
      </c>
      <c r="M66" s="399">
        <v>181</v>
      </c>
      <c r="N66" s="399">
        <v>190</v>
      </c>
      <c r="O66" s="399">
        <v>265</v>
      </c>
      <c r="P66" s="399">
        <v>300</v>
      </c>
      <c r="Q66" s="399">
        <v>308</v>
      </c>
      <c r="R66" s="399">
        <v>320</v>
      </c>
      <c r="S66" s="399">
        <v>325</v>
      </c>
      <c r="T66" s="399">
        <v>343</v>
      </c>
      <c r="U66" s="399">
        <v>350</v>
      </c>
      <c r="V66" s="399"/>
      <c r="W66" s="399"/>
      <c r="X66" s="237" t="s">
        <v>1547</v>
      </c>
      <c r="Y66" s="100"/>
    </row>
    <row r="67" spans="1:25" s="101" customFormat="1" ht="18.600000000000001" customHeight="1" x14ac:dyDescent="0.6">
      <c r="A67" s="849" t="s">
        <v>1548</v>
      </c>
      <c r="B67" s="851">
        <v>137</v>
      </c>
      <c r="C67" s="851">
        <v>137</v>
      </c>
      <c r="D67" s="851">
        <v>140</v>
      </c>
      <c r="E67" s="851">
        <v>144</v>
      </c>
      <c r="F67" s="851">
        <v>150</v>
      </c>
      <c r="G67" s="851">
        <v>153</v>
      </c>
      <c r="H67" s="851">
        <v>160</v>
      </c>
      <c r="I67" s="851">
        <v>165</v>
      </c>
      <c r="J67" s="851">
        <v>173</v>
      </c>
      <c r="K67" s="851">
        <v>173</v>
      </c>
      <c r="L67" s="851">
        <v>180</v>
      </c>
      <c r="M67" s="851">
        <v>180</v>
      </c>
      <c r="N67" s="851">
        <v>193</v>
      </c>
      <c r="O67" s="851">
        <v>269</v>
      </c>
      <c r="P67" s="851">
        <v>300</v>
      </c>
      <c r="Q67" s="851">
        <v>308</v>
      </c>
      <c r="R67" s="851">
        <v>325</v>
      </c>
      <c r="S67" s="851">
        <v>330</v>
      </c>
      <c r="T67" s="851">
        <v>345</v>
      </c>
      <c r="U67" s="851">
        <v>350</v>
      </c>
      <c r="V67" s="851"/>
      <c r="W67" s="851"/>
      <c r="X67" s="849" t="s">
        <v>1549</v>
      </c>
      <c r="Y67" s="848"/>
    </row>
    <row r="68" spans="1:25" s="101" customFormat="1" ht="18.600000000000001" customHeight="1" x14ac:dyDescent="0.6">
      <c r="A68" s="238" t="s">
        <v>1550</v>
      </c>
      <c r="B68" s="399">
        <v>143</v>
      </c>
      <c r="C68" s="399">
        <v>143</v>
      </c>
      <c r="D68" s="399">
        <v>145</v>
      </c>
      <c r="E68" s="399">
        <v>149</v>
      </c>
      <c r="F68" s="399">
        <v>153</v>
      </c>
      <c r="G68" s="399">
        <v>155</v>
      </c>
      <c r="H68" s="399">
        <v>159</v>
      </c>
      <c r="I68" s="399">
        <v>159</v>
      </c>
      <c r="J68" s="399">
        <v>168</v>
      </c>
      <c r="K68" s="399">
        <v>168</v>
      </c>
      <c r="L68" s="399">
        <v>171</v>
      </c>
      <c r="M68" s="399">
        <v>171</v>
      </c>
      <c r="N68" s="399">
        <v>180</v>
      </c>
      <c r="O68" s="399">
        <v>251</v>
      </c>
      <c r="P68" s="399">
        <v>300</v>
      </c>
      <c r="Q68" s="399">
        <v>308</v>
      </c>
      <c r="R68" s="399">
        <v>320</v>
      </c>
      <c r="S68" s="399">
        <v>325</v>
      </c>
      <c r="T68" s="399">
        <v>340</v>
      </c>
      <c r="U68" s="399">
        <v>350</v>
      </c>
      <c r="V68" s="399"/>
      <c r="W68" s="399"/>
      <c r="X68" s="101" t="s">
        <v>1551</v>
      </c>
      <c r="Y68" s="100"/>
    </row>
    <row r="69" spans="1:25" s="101" customFormat="1" ht="18.600000000000001" customHeight="1" x14ac:dyDescent="0.6">
      <c r="A69" s="849" t="s">
        <v>1552</v>
      </c>
      <c r="B69" s="851">
        <v>143</v>
      </c>
      <c r="C69" s="851">
        <v>143</v>
      </c>
      <c r="D69" s="851">
        <v>145</v>
      </c>
      <c r="E69" s="851">
        <v>149</v>
      </c>
      <c r="F69" s="851">
        <v>153</v>
      </c>
      <c r="G69" s="851">
        <v>155</v>
      </c>
      <c r="H69" s="851">
        <v>159</v>
      </c>
      <c r="I69" s="851">
        <v>162</v>
      </c>
      <c r="J69" s="851">
        <v>168</v>
      </c>
      <c r="K69" s="851">
        <v>168</v>
      </c>
      <c r="L69" s="851">
        <v>173</v>
      </c>
      <c r="M69" s="851">
        <v>173</v>
      </c>
      <c r="N69" s="851">
        <v>186</v>
      </c>
      <c r="O69" s="851">
        <v>259</v>
      </c>
      <c r="P69" s="851">
        <v>300</v>
      </c>
      <c r="Q69" s="851">
        <v>308</v>
      </c>
      <c r="R69" s="851">
        <v>320</v>
      </c>
      <c r="S69" s="851">
        <v>325</v>
      </c>
      <c r="T69" s="851">
        <v>340</v>
      </c>
      <c r="U69" s="851">
        <v>345</v>
      </c>
      <c r="V69" s="851"/>
      <c r="W69" s="851"/>
      <c r="X69" s="849" t="s">
        <v>1553</v>
      </c>
      <c r="Y69" s="848"/>
    </row>
    <row r="70" spans="1:25" s="101" customFormat="1" ht="18.600000000000001" customHeight="1" x14ac:dyDescent="0.6">
      <c r="A70" s="237" t="s">
        <v>1554</v>
      </c>
      <c r="B70" s="399">
        <v>138</v>
      </c>
      <c r="C70" s="399">
        <v>138</v>
      </c>
      <c r="D70" s="399">
        <v>140</v>
      </c>
      <c r="E70" s="399">
        <v>144</v>
      </c>
      <c r="F70" s="399">
        <v>148</v>
      </c>
      <c r="G70" s="399">
        <v>151</v>
      </c>
      <c r="H70" s="399">
        <v>156</v>
      </c>
      <c r="I70" s="399">
        <v>160</v>
      </c>
      <c r="J70" s="399">
        <v>165</v>
      </c>
      <c r="K70" s="399">
        <v>165</v>
      </c>
      <c r="L70" s="399">
        <v>170</v>
      </c>
      <c r="M70" s="399">
        <v>170</v>
      </c>
      <c r="N70" s="399">
        <v>184</v>
      </c>
      <c r="O70" s="399">
        <v>257</v>
      </c>
      <c r="P70" s="399">
        <v>300</v>
      </c>
      <c r="Q70" s="399">
        <v>308</v>
      </c>
      <c r="R70" s="399">
        <v>320</v>
      </c>
      <c r="S70" s="399">
        <v>325</v>
      </c>
      <c r="T70" s="399">
        <v>340</v>
      </c>
      <c r="U70" s="399">
        <v>347</v>
      </c>
      <c r="V70" s="399"/>
      <c r="W70" s="399"/>
      <c r="X70" s="237" t="s">
        <v>1555</v>
      </c>
      <c r="Y70" s="100"/>
    </row>
    <row r="71" spans="1:25" ht="18.600000000000001" customHeight="1" x14ac:dyDescent="0.6">
      <c r="A71" s="849" t="s">
        <v>1556</v>
      </c>
      <c r="B71" s="851">
        <v>136</v>
      </c>
      <c r="C71" s="851">
        <v>136</v>
      </c>
      <c r="D71" s="851">
        <v>138</v>
      </c>
      <c r="E71" s="851">
        <v>142</v>
      </c>
      <c r="F71" s="851">
        <v>147</v>
      </c>
      <c r="G71" s="851">
        <v>150</v>
      </c>
      <c r="H71" s="851">
        <v>156</v>
      </c>
      <c r="I71" s="851">
        <v>160</v>
      </c>
      <c r="J71" s="851">
        <v>164</v>
      </c>
      <c r="K71" s="851">
        <v>164</v>
      </c>
      <c r="L71" s="851">
        <v>168</v>
      </c>
      <c r="M71" s="851">
        <v>168</v>
      </c>
      <c r="N71" s="851">
        <v>179</v>
      </c>
      <c r="O71" s="851">
        <v>250</v>
      </c>
      <c r="P71" s="851">
        <v>300</v>
      </c>
      <c r="Q71" s="851">
        <v>305</v>
      </c>
      <c r="R71" s="851">
        <v>315</v>
      </c>
      <c r="S71" s="851">
        <v>320</v>
      </c>
      <c r="T71" s="851">
        <v>335</v>
      </c>
      <c r="U71" s="851">
        <v>344</v>
      </c>
      <c r="V71" s="851"/>
      <c r="W71" s="851"/>
      <c r="X71" s="849" t="s">
        <v>1557</v>
      </c>
      <c r="Y71" s="848"/>
    </row>
    <row r="72" spans="1:25" ht="18.600000000000001" customHeight="1" x14ac:dyDescent="0.6">
      <c r="A72" s="238" t="s">
        <v>1558</v>
      </c>
      <c r="B72" s="399">
        <v>135</v>
      </c>
      <c r="C72" s="399">
        <v>135</v>
      </c>
      <c r="D72" s="399">
        <v>138</v>
      </c>
      <c r="E72" s="399">
        <v>142</v>
      </c>
      <c r="F72" s="399">
        <v>148</v>
      </c>
      <c r="G72" s="399">
        <v>151</v>
      </c>
      <c r="H72" s="399">
        <v>155</v>
      </c>
      <c r="I72" s="399">
        <v>157</v>
      </c>
      <c r="J72" s="399">
        <v>165</v>
      </c>
      <c r="K72" s="399">
        <v>165</v>
      </c>
      <c r="L72" s="399">
        <v>169</v>
      </c>
      <c r="M72" s="399">
        <v>169</v>
      </c>
      <c r="N72" s="399">
        <v>181</v>
      </c>
      <c r="O72" s="399">
        <v>252</v>
      </c>
      <c r="P72" s="399">
        <v>300</v>
      </c>
      <c r="Q72" s="399">
        <v>305</v>
      </c>
      <c r="R72" s="399">
        <v>315</v>
      </c>
      <c r="S72" s="399">
        <v>320</v>
      </c>
      <c r="T72" s="399">
        <v>335</v>
      </c>
      <c r="U72" s="399">
        <v>345</v>
      </c>
      <c r="V72" s="399"/>
      <c r="W72" s="399"/>
      <c r="X72" s="101" t="s">
        <v>1559</v>
      </c>
    </row>
    <row r="73" spans="1:25" ht="18.600000000000001" customHeight="1" x14ac:dyDescent="0.6">
      <c r="A73" s="852" t="s">
        <v>1560</v>
      </c>
      <c r="B73" s="851">
        <v>133</v>
      </c>
      <c r="C73" s="851">
        <v>133</v>
      </c>
      <c r="D73" s="851">
        <v>136</v>
      </c>
      <c r="E73" s="851">
        <v>140</v>
      </c>
      <c r="F73" s="851">
        <v>146</v>
      </c>
      <c r="G73" s="851">
        <v>151</v>
      </c>
      <c r="H73" s="851">
        <v>155</v>
      </c>
      <c r="I73" s="851">
        <v>158</v>
      </c>
      <c r="J73" s="851">
        <v>163</v>
      </c>
      <c r="K73" s="851">
        <v>163</v>
      </c>
      <c r="L73" s="851">
        <v>170</v>
      </c>
      <c r="M73" s="851">
        <v>170</v>
      </c>
      <c r="N73" s="851">
        <v>182</v>
      </c>
      <c r="O73" s="851">
        <v>254</v>
      </c>
      <c r="P73" s="851">
        <v>300</v>
      </c>
      <c r="Q73" s="851">
        <v>305</v>
      </c>
      <c r="R73" s="851">
        <v>320</v>
      </c>
      <c r="S73" s="851">
        <v>325</v>
      </c>
      <c r="T73" s="851">
        <v>340</v>
      </c>
      <c r="U73" s="851">
        <v>349</v>
      </c>
      <c r="V73" s="851"/>
      <c r="W73" s="851"/>
      <c r="X73" s="849" t="s">
        <v>1561</v>
      </c>
      <c r="Y73" s="848"/>
    </row>
    <row r="74" spans="1:25" ht="18.600000000000001" customHeight="1" x14ac:dyDescent="0.6">
      <c r="A74" s="238" t="s">
        <v>1562</v>
      </c>
      <c r="B74" s="399">
        <v>135</v>
      </c>
      <c r="C74" s="399">
        <v>135</v>
      </c>
      <c r="D74" s="399">
        <v>138</v>
      </c>
      <c r="E74" s="399">
        <v>142</v>
      </c>
      <c r="F74" s="399">
        <v>146</v>
      </c>
      <c r="G74" s="399">
        <v>150</v>
      </c>
      <c r="H74" s="399">
        <v>155</v>
      </c>
      <c r="I74" s="399">
        <v>158</v>
      </c>
      <c r="J74" s="399">
        <v>163</v>
      </c>
      <c r="K74" s="399">
        <v>163</v>
      </c>
      <c r="L74" s="399">
        <v>167</v>
      </c>
      <c r="M74" s="399">
        <v>167</v>
      </c>
      <c r="N74" s="399">
        <v>179</v>
      </c>
      <c r="O74" s="399">
        <v>250</v>
      </c>
      <c r="P74" s="399">
        <v>300</v>
      </c>
      <c r="Q74" s="399">
        <v>305</v>
      </c>
      <c r="R74" s="399">
        <v>318</v>
      </c>
      <c r="S74" s="399">
        <v>323</v>
      </c>
      <c r="T74" s="399">
        <v>338</v>
      </c>
      <c r="U74" s="399">
        <v>345</v>
      </c>
      <c r="V74" s="399"/>
      <c r="W74" s="399"/>
      <c r="X74" s="237" t="s">
        <v>1563</v>
      </c>
    </row>
    <row r="75" spans="1:25" ht="18.600000000000001" customHeight="1" x14ac:dyDescent="0.6">
      <c r="A75" s="849" t="s">
        <v>1564</v>
      </c>
      <c r="B75" s="855">
        <v>133</v>
      </c>
      <c r="C75" s="851">
        <v>133</v>
      </c>
      <c r="D75" s="851">
        <v>138</v>
      </c>
      <c r="E75" s="851">
        <v>142</v>
      </c>
      <c r="F75" s="851">
        <v>147</v>
      </c>
      <c r="G75" s="851">
        <v>150</v>
      </c>
      <c r="H75" s="851">
        <v>154</v>
      </c>
      <c r="I75" s="851">
        <v>155</v>
      </c>
      <c r="J75" s="851">
        <v>160</v>
      </c>
      <c r="K75" s="851">
        <v>160</v>
      </c>
      <c r="L75" s="851">
        <v>163</v>
      </c>
      <c r="M75" s="851">
        <v>163</v>
      </c>
      <c r="N75" s="851">
        <v>172</v>
      </c>
      <c r="O75" s="851">
        <v>240</v>
      </c>
      <c r="P75" s="851">
        <v>300</v>
      </c>
      <c r="Q75" s="851">
        <v>305</v>
      </c>
      <c r="R75" s="851">
        <v>318</v>
      </c>
      <c r="S75" s="851">
        <v>323</v>
      </c>
      <c r="T75" s="851">
        <v>338</v>
      </c>
      <c r="U75" s="851">
        <v>351</v>
      </c>
      <c r="V75" s="851"/>
      <c r="W75" s="851"/>
      <c r="X75" s="849" t="s">
        <v>1565</v>
      </c>
      <c r="Y75" s="848"/>
    </row>
    <row r="76" spans="1:25" s="101" customFormat="1" ht="18.600000000000001" customHeight="1" x14ac:dyDescent="0.6">
      <c r="A76" s="238" t="s">
        <v>1566</v>
      </c>
      <c r="B76" s="399">
        <v>135</v>
      </c>
      <c r="C76" s="399">
        <v>135</v>
      </c>
      <c r="D76" s="399">
        <v>138</v>
      </c>
      <c r="E76" s="399">
        <v>142</v>
      </c>
      <c r="F76" s="399">
        <v>147</v>
      </c>
      <c r="G76" s="399">
        <v>147</v>
      </c>
      <c r="H76" s="399">
        <v>154</v>
      </c>
      <c r="I76" s="399">
        <v>156</v>
      </c>
      <c r="J76" s="399">
        <v>164</v>
      </c>
      <c r="K76" s="399">
        <v>164</v>
      </c>
      <c r="L76" s="399">
        <v>167</v>
      </c>
      <c r="M76" s="399">
        <v>167</v>
      </c>
      <c r="N76" s="399">
        <v>180</v>
      </c>
      <c r="O76" s="399">
        <v>251</v>
      </c>
      <c r="P76" s="399">
        <v>300</v>
      </c>
      <c r="Q76" s="399">
        <v>305</v>
      </c>
      <c r="R76" s="399">
        <v>310</v>
      </c>
      <c r="S76" s="399">
        <v>315</v>
      </c>
      <c r="T76" s="399">
        <v>332</v>
      </c>
      <c r="U76" s="399">
        <v>340</v>
      </c>
      <c r="V76" s="399"/>
      <c r="W76" s="399"/>
      <c r="X76" s="237" t="s">
        <v>1567</v>
      </c>
      <c r="Y76" s="100"/>
    </row>
    <row r="77" spans="1:25" s="101" customFormat="1" ht="18.600000000000001" customHeight="1" x14ac:dyDescent="0.6">
      <c r="A77" s="852" t="s">
        <v>1568</v>
      </c>
      <c r="B77" s="851">
        <v>133</v>
      </c>
      <c r="C77" s="851">
        <v>133</v>
      </c>
      <c r="D77" s="851">
        <v>137</v>
      </c>
      <c r="E77" s="851">
        <v>141</v>
      </c>
      <c r="F77" s="851">
        <v>145</v>
      </c>
      <c r="G77" s="851">
        <v>147</v>
      </c>
      <c r="H77" s="851">
        <v>154</v>
      </c>
      <c r="I77" s="851">
        <v>155</v>
      </c>
      <c r="J77" s="851">
        <v>160</v>
      </c>
      <c r="K77" s="851">
        <v>160</v>
      </c>
      <c r="L77" s="851">
        <v>163</v>
      </c>
      <c r="M77" s="851">
        <v>163</v>
      </c>
      <c r="N77" s="851">
        <v>173</v>
      </c>
      <c r="O77" s="851">
        <v>241</v>
      </c>
      <c r="P77" s="851">
        <v>300</v>
      </c>
      <c r="Q77" s="851">
        <v>305</v>
      </c>
      <c r="R77" s="851">
        <v>315</v>
      </c>
      <c r="S77" s="851">
        <v>320</v>
      </c>
      <c r="T77" s="851">
        <v>335</v>
      </c>
      <c r="U77" s="851">
        <v>345</v>
      </c>
      <c r="V77" s="851"/>
      <c r="W77" s="851"/>
      <c r="X77" s="849" t="s">
        <v>1569</v>
      </c>
      <c r="Y77" s="848"/>
    </row>
    <row r="78" spans="1:25" s="101" customFormat="1" ht="18.600000000000001" customHeight="1" x14ac:dyDescent="0.6">
      <c r="A78" s="237" t="s">
        <v>1570</v>
      </c>
      <c r="B78" s="399">
        <v>138</v>
      </c>
      <c r="C78" s="399">
        <v>138</v>
      </c>
      <c r="D78" s="399">
        <v>138</v>
      </c>
      <c r="E78" s="399">
        <v>142</v>
      </c>
      <c r="F78" s="399">
        <v>146</v>
      </c>
      <c r="G78" s="399">
        <v>148</v>
      </c>
      <c r="H78" s="399">
        <v>152</v>
      </c>
      <c r="I78" s="399">
        <v>154</v>
      </c>
      <c r="J78" s="399">
        <v>161</v>
      </c>
      <c r="K78" s="399">
        <v>161</v>
      </c>
      <c r="L78" s="399">
        <v>165</v>
      </c>
      <c r="M78" s="399">
        <v>165</v>
      </c>
      <c r="N78" s="399">
        <v>174</v>
      </c>
      <c r="O78" s="399">
        <v>243</v>
      </c>
      <c r="P78" s="399">
        <v>300</v>
      </c>
      <c r="Q78" s="399">
        <v>305</v>
      </c>
      <c r="R78" s="399">
        <v>315</v>
      </c>
      <c r="S78" s="399">
        <v>320</v>
      </c>
      <c r="T78" s="399">
        <v>335</v>
      </c>
      <c r="U78" s="399">
        <v>341</v>
      </c>
      <c r="V78" s="399"/>
      <c r="W78" s="399"/>
      <c r="X78" s="237" t="s">
        <v>1571</v>
      </c>
      <c r="Y78" s="100"/>
    </row>
    <row r="79" spans="1:25" s="101" customFormat="1" ht="18.600000000000001" customHeight="1" x14ac:dyDescent="0.6">
      <c r="A79" s="856" t="s">
        <v>1572</v>
      </c>
      <c r="B79" s="851">
        <v>133</v>
      </c>
      <c r="C79" s="851">
        <v>133</v>
      </c>
      <c r="D79" s="851">
        <v>136</v>
      </c>
      <c r="E79" s="851">
        <v>140</v>
      </c>
      <c r="F79" s="851">
        <v>145</v>
      </c>
      <c r="G79" s="851">
        <v>148</v>
      </c>
      <c r="H79" s="851">
        <v>152</v>
      </c>
      <c r="I79" s="851">
        <v>154</v>
      </c>
      <c r="J79" s="851">
        <v>157</v>
      </c>
      <c r="K79" s="851">
        <v>157</v>
      </c>
      <c r="L79" s="851">
        <v>162</v>
      </c>
      <c r="M79" s="851">
        <v>162</v>
      </c>
      <c r="N79" s="851">
        <v>175</v>
      </c>
      <c r="O79" s="851">
        <v>244</v>
      </c>
      <c r="P79" s="851">
        <v>300</v>
      </c>
      <c r="Q79" s="851">
        <v>300</v>
      </c>
      <c r="R79" s="851">
        <v>310</v>
      </c>
      <c r="S79" s="851">
        <v>315</v>
      </c>
      <c r="T79" s="851">
        <v>332</v>
      </c>
      <c r="U79" s="851">
        <v>338</v>
      </c>
      <c r="V79" s="851"/>
      <c r="W79" s="851"/>
      <c r="X79" s="856" t="s">
        <v>1573</v>
      </c>
      <c r="Y79" s="848"/>
    </row>
    <row r="80" spans="1:25" s="101" customFormat="1" ht="18.600000000000001" customHeight="1" x14ac:dyDescent="0.6">
      <c r="A80" s="237" t="s">
        <v>1574</v>
      </c>
      <c r="B80" s="399">
        <v>133</v>
      </c>
      <c r="C80" s="399">
        <v>133</v>
      </c>
      <c r="D80" s="399">
        <v>135</v>
      </c>
      <c r="E80" s="399">
        <v>139</v>
      </c>
      <c r="F80" s="399">
        <v>147</v>
      </c>
      <c r="G80" s="399">
        <v>147</v>
      </c>
      <c r="H80" s="399">
        <v>152</v>
      </c>
      <c r="I80" s="399">
        <v>152</v>
      </c>
      <c r="J80" s="399">
        <v>160</v>
      </c>
      <c r="K80" s="399">
        <v>160</v>
      </c>
      <c r="L80" s="399">
        <v>164</v>
      </c>
      <c r="M80" s="399">
        <v>164</v>
      </c>
      <c r="N80" s="399">
        <v>172</v>
      </c>
      <c r="O80" s="399">
        <v>240</v>
      </c>
      <c r="P80" s="399">
        <v>300</v>
      </c>
      <c r="Q80" s="399">
        <v>305</v>
      </c>
      <c r="R80" s="399">
        <v>315</v>
      </c>
      <c r="S80" s="399">
        <v>320</v>
      </c>
      <c r="T80" s="399">
        <v>335</v>
      </c>
      <c r="U80" s="399">
        <v>345</v>
      </c>
      <c r="V80" s="399"/>
      <c r="W80" s="399"/>
      <c r="X80" s="237" t="s">
        <v>1575</v>
      </c>
      <c r="Y80" s="100"/>
    </row>
    <row r="81" spans="1:25" s="101" customFormat="1" ht="18.600000000000001" customHeight="1" x14ac:dyDescent="0.6">
      <c r="A81" s="852" t="s">
        <v>1576</v>
      </c>
      <c r="B81" s="851">
        <v>135</v>
      </c>
      <c r="C81" s="851">
        <v>135</v>
      </c>
      <c r="D81" s="851">
        <v>136</v>
      </c>
      <c r="E81" s="851">
        <v>140</v>
      </c>
      <c r="F81" s="851">
        <v>145</v>
      </c>
      <c r="G81" s="851">
        <v>147</v>
      </c>
      <c r="H81" s="851">
        <v>152</v>
      </c>
      <c r="I81" s="851">
        <v>156</v>
      </c>
      <c r="J81" s="851">
        <v>161</v>
      </c>
      <c r="K81" s="851">
        <v>161</v>
      </c>
      <c r="L81" s="851">
        <v>165</v>
      </c>
      <c r="M81" s="851">
        <v>165</v>
      </c>
      <c r="N81" s="851">
        <v>176</v>
      </c>
      <c r="O81" s="851">
        <v>246</v>
      </c>
      <c r="P81" s="851">
        <v>300</v>
      </c>
      <c r="Q81" s="851">
        <v>300</v>
      </c>
      <c r="R81" s="851">
        <v>310</v>
      </c>
      <c r="S81" s="851">
        <v>315</v>
      </c>
      <c r="T81" s="851">
        <v>332</v>
      </c>
      <c r="U81" s="851">
        <v>341</v>
      </c>
      <c r="V81" s="851"/>
      <c r="W81" s="851"/>
      <c r="X81" s="849" t="s">
        <v>1577</v>
      </c>
      <c r="Y81" s="848"/>
    </row>
    <row r="82" spans="1:25" s="101" customFormat="1" ht="18.600000000000001" customHeight="1" x14ac:dyDescent="0.6">
      <c r="A82" s="237" t="s">
        <v>1578</v>
      </c>
      <c r="B82" s="399">
        <v>135</v>
      </c>
      <c r="C82" s="399">
        <v>135</v>
      </c>
      <c r="D82" s="399">
        <v>136</v>
      </c>
      <c r="E82" s="399">
        <v>140</v>
      </c>
      <c r="F82" s="399">
        <v>145</v>
      </c>
      <c r="G82" s="399">
        <v>147</v>
      </c>
      <c r="H82" s="399">
        <v>152</v>
      </c>
      <c r="I82" s="399">
        <v>155</v>
      </c>
      <c r="J82" s="399">
        <v>163</v>
      </c>
      <c r="K82" s="399">
        <v>163</v>
      </c>
      <c r="L82" s="399">
        <v>170</v>
      </c>
      <c r="M82" s="399">
        <v>170</v>
      </c>
      <c r="N82" s="399">
        <v>183</v>
      </c>
      <c r="O82" s="399">
        <v>255</v>
      </c>
      <c r="P82" s="399">
        <v>300</v>
      </c>
      <c r="Q82" s="399">
        <v>308</v>
      </c>
      <c r="R82" s="399">
        <v>318</v>
      </c>
      <c r="S82" s="399">
        <v>324</v>
      </c>
      <c r="T82" s="399">
        <v>340</v>
      </c>
      <c r="U82" s="399">
        <v>350</v>
      </c>
      <c r="V82" s="399"/>
      <c r="W82" s="399"/>
      <c r="X82" s="237" t="s">
        <v>1579</v>
      </c>
      <c r="Y82" s="100"/>
    </row>
    <row r="83" spans="1:25" s="101" customFormat="1" ht="18.600000000000001" customHeight="1" x14ac:dyDescent="0.6">
      <c r="A83" s="856" t="s">
        <v>1580</v>
      </c>
      <c r="B83" s="851">
        <v>135</v>
      </c>
      <c r="C83" s="851">
        <v>135</v>
      </c>
      <c r="D83" s="851">
        <v>135</v>
      </c>
      <c r="E83" s="851">
        <v>139</v>
      </c>
      <c r="F83" s="851">
        <v>144</v>
      </c>
      <c r="G83" s="851">
        <v>144</v>
      </c>
      <c r="H83" s="851">
        <v>152</v>
      </c>
      <c r="I83" s="851">
        <v>152</v>
      </c>
      <c r="J83" s="851">
        <v>157</v>
      </c>
      <c r="K83" s="851">
        <v>157</v>
      </c>
      <c r="L83" s="851">
        <v>161</v>
      </c>
      <c r="M83" s="851">
        <v>161</v>
      </c>
      <c r="N83" s="851">
        <v>176</v>
      </c>
      <c r="O83" s="851">
        <v>246</v>
      </c>
      <c r="P83" s="851">
        <v>300</v>
      </c>
      <c r="Q83" s="851">
        <v>308</v>
      </c>
      <c r="R83" s="851">
        <v>320</v>
      </c>
      <c r="S83" s="851">
        <v>325</v>
      </c>
      <c r="T83" s="851">
        <v>340</v>
      </c>
      <c r="U83" s="851">
        <v>345</v>
      </c>
      <c r="V83" s="851"/>
      <c r="W83" s="851"/>
      <c r="X83" s="856" t="s">
        <v>1581</v>
      </c>
      <c r="Y83" s="848"/>
    </row>
    <row r="84" spans="1:25" s="101" customFormat="1" ht="18.75" customHeight="1" x14ac:dyDescent="0.6">
      <c r="A84" s="237" t="s">
        <v>1582</v>
      </c>
      <c r="B84" s="399">
        <v>133</v>
      </c>
      <c r="C84" s="399">
        <v>133</v>
      </c>
      <c r="D84" s="399">
        <v>135</v>
      </c>
      <c r="E84" s="399">
        <v>139</v>
      </c>
      <c r="F84" s="399">
        <v>144</v>
      </c>
      <c r="G84" s="399">
        <v>145</v>
      </c>
      <c r="H84" s="399">
        <v>150</v>
      </c>
      <c r="I84" s="399">
        <v>150</v>
      </c>
      <c r="J84" s="399">
        <v>157</v>
      </c>
      <c r="K84" s="399">
        <v>157</v>
      </c>
      <c r="L84" s="399">
        <v>159</v>
      </c>
      <c r="M84" s="399">
        <v>159</v>
      </c>
      <c r="N84" s="399">
        <v>171</v>
      </c>
      <c r="O84" s="399">
        <v>239</v>
      </c>
      <c r="P84" s="399">
        <v>300</v>
      </c>
      <c r="Q84" s="399">
        <v>305</v>
      </c>
      <c r="R84" s="399">
        <v>315</v>
      </c>
      <c r="S84" s="399">
        <v>320</v>
      </c>
      <c r="T84" s="399">
        <v>328</v>
      </c>
      <c r="U84" s="399">
        <v>340</v>
      </c>
      <c r="V84" s="399"/>
      <c r="W84" s="399"/>
      <c r="X84" s="237" t="s">
        <v>1583</v>
      </c>
    </row>
    <row r="85" spans="1:25" s="101" customFormat="1" ht="18.75" customHeight="1" x14ac:dyDescent="0.6">
      <c r="A85" s="852" t="s">
        <v>1584</v>
      </c>
      <c r="B85" s="851">
        <v>133</v>
      </c>
      <c r="C85" s="851">
        <v>133</v>
      </c>
      <c r="D85" s="851">
        <v>135</v>
      </c>
      <c r="E85" s="851">
        <v>139</v>
      </c>
      <c r="F85" s="851">
        <v>144</v>
      </c>
      <c r="G85" s="851">
        <v>144</v>
      </c>
      <c r="H85" s="851">
        <v>150</v>
      </c>
      <c r="I85" s="851">
        <v>154</v>
      </c>
      <c r="J85" s="851">
        <v>162</v>
      </c>
      <c r="K85" s="851">
        <v>162</v>
      </c>
      <c r="L85" s="851">
        <v>163</v>
      </c>
      <c r="M85" s="851">
        <v>163</v>
      </c>
      <c r="N85" s="851">
        <v>173</v>
      </c>
      <c r="O85" s="851">
        <v>241</v>
      </c>
      <c r="P85" s="851">
        <v>300</v>
      </c>
      <c r="Q85" s="851">
        <v>305</v>
      </c>
      <c r="R85" s="851">
        <v>315</v>
      </c>
      <c r="S85" s="851">
        <v>320</v>
      </c>
      <c r="T85" s="851">
        <v>335</v>
      </c>
      <c r="U85" s="851">
        <v>340</v>
      </c>
      <c r="V85" s="851"/>
      <c r="W85" s="851"/>
      <c r="X85" s="849" t="s">
        <v>1585</v>
      </c>
      <c r="Y85" s="848"/>
    </row>
    <row r="86" spans="1:25" s="101" customFormat="1" ht="18.75" customHeight="1" x14ac:dyDescent="0.6">
      <c r="A86" s="237" t="s">
        <v>1586</v>
      </c>
      <c r="B86" s="399">
        <v>135</v>
      </c>
      <c r="C86" s="399">
        <v>135</v>
      </c>
      <c r="D86" s="399">
        <v>137</v>
      </c>
      <c r="E86" s="399">
        <v>141</v>
      </c>
      <c r="F86" s="399">
        <v>145</v>
      </c>
      <c r="G86" s="399">
        <v>145</v>
      </c>
      <c r="H86" s="399">
        <v>149</v>
      </c>
      <c r="I86" s="399">
        <v>150</v>
      </c>
      <c r="J86" s="399">
        <v>158</v>
      </c>
      <c r="K86" s="399">
        <v>158</v>
      </c>
      <c r="L86" s="399">
        <v>160</v>
      </c>
      <c r="M86" s="399">
        <v>160</v>
      </c>
      <c r="N86" s="399">
        <v>173</v>
      </c>
      <c r="O86" s="399">
        <v>241</v>
      </c>
      <c r="P86" s="399">
        <v>300</v>
      </c>
      <c r="Q86" s="399">
        <v>300</v>
      </c>
      <c r="R86" s="399">
        <v>310</v>
      </c>
      <c r="S86" s="399">
        <v>315</v>
      </c>
      <c r="T86" s="399">
        <v>332</v>
      </c>
      <c r="U86" s="399">
        <v>344</v>
      </c>
      <c r="V86" s="399"/>
      <c r="W86" s="399"/>
      <c r="X86" s="237" t="s">
        <v>1587</v>
      </c>
    </row>
    <row r="87" spans="1:25" s="101" customFormat="1" ht="18.75" customHeight="1" x14ac:dyDescent="0.6">
      <c r="A87" s="237"/>
      <c r="B87" s="399"/>
      <c r="C87" s="399"/>
      <c r="D87" s="399"/>
      <c r="E87" s="399"/>
      <c r="F87" s="399"/>
      <c r="G87" s="399"/>
      <c r="H87" s="399"/>
      <c r="I87" s="399"/>
      <c r="J87" s="399"/>
      <c r="K87" s="399"/>
      <c r="L87" s="399"/>
      <c r="M87" s="399"/>
      <c r="N87" s="399"/>
      <c r="O87" s="399"/>
      <c r="P87" s="399"/>
      <c r="Q87" s="399"/>
      <c r="R87" s="399"/>
      <c r="S87" s="399"/>
      <c r="T87" s="399"/>
      <c r="U87" s="399"/>
      <c r="V87" s="399"/>
      <c r="W87" s="399"/>
      <c r="X87" s="237"/>
    </row>
    <row r="88" spans="1:25" s="101" customFormat="1" ht="18.75" customHeight="1" x14ac:dyDescent="0.6">
      <c r="A88" s="237"/>
      <c r="B88" s="399"/>
      <c r="C88" s="399"/>
      <c r="D88" s="399"/>
      <c r="E88" s="399"/>
      <c r="F88" s="399"/>
      <c r="G88" s="399"/>
      <c r="H88" s="399"/>
      <c r="I88" s="399"/>
      <c r="J88" s="399"/>
      <c r="K88" s="399"/>
      <c r="L88" s="399"/>
      <c r="M88" s="399"/>
      <c r="N88" s="399"/>
      <c r="O88" s="399"/>
      <c r="P88" s="399"/>
      <c r="Q88" s="399"/>
      <c r="R88" s="399"/>
      <c r="S88" s="399"/>
      <c r="T88" s="399"/>
      <c r="U88" s="399"/>
      <c r="V88" s="399"/>
      <c r="W88" s="399"/>
      <c r="X88" s="237"/>
    </row>
    <row r="89" spans="1:25" s="101" customFormat="1" ht="18.75" customHeight="1" x14ac:dyDescent="0.6">
      <c r="A89" s="237"/>
      <c r="B89" s="399"/>
      <c r="C89" s="399"/>
      <c r="D89" s="399"/>
      <c r="E89" s="399"/>
      <c r="F89" s="399"/>
      <c r="G89" s="399"/>
      <c r="H89" s="399"/>
      <c r="I89" s="399"/>
      <c r="J89" s="399"/>
      <c r="K89" s="399"/>
      <c r="L89" s="399"/>
      <c r="M89" s="399"/>
      <c r="N89" s="399"/>
      <c r="O89" s="399"/>
      <c r="P89" s="399"/>
      <c r="Q89" s="399"/>
      <c r="R89" s="399"/>
      <c r="S89" s="399"/>
      <c r="T89" s="399"/>
      <c r="U89" s="399"/>
      <c r="V89" s="399"/>
      <c r="W89" s="399"/>
      <c r="X89" s="237"/>
    </row>
    <row r="90" spans="1:25" s="101" customFormat="1" ht="18.75" customHeight="1" x14ac:dyDescent="0.6">
      <c r="A90" s="237"/>
      <c r="B90" s="399"/>
      <c r="C90" s="399"/>
      <c r="D90" s="399"/>
      <c r="E90" s="399"/>
      <c r="F90" s="399"/>
      <c r="G90" s="399"/>
      <c r="H90" s="399"/>
      <c r="I90" s="399"/>
      <c r="J90" s="399"/>
      <c r="K90" s="399"/>
      <c r="L90" s="399"/>
      <c r="M90" s="399"/>
      <c r="N90" s="399"/>
      <c r="O90" s="399"/>
      <c r="P90" s="399"/>
      <c r="Q90" s="399"/>
      <c r="R90" s="399"/>
      <c r="S90" s="399"/>
      <c r="T90" s="399"/>
      <c r="U90" s="399"/>
      <c r="V90" s="399"/>
      <c r="W90" s="399"/>
      <c r="X90" s="237"/>
    </row>
    <row r="91" spans="1:25" s="101" customFormat="1" ht="18.75" customHeight="1" x14ac:dyDescent="0.6">
      <c r="A91" s="237"/>
      <c r="B91" s="399"/>
      <c r="C91" s="399"/>
      <c r="D91" s="399"/>
      <c r="E91" s="399"/>
      <c r="F91" s="399"/>
      <c r="G91" s="399"/>
      <c r="H91" s="399"/>
      <c r="I91" s="399"/>
      <c r="J91" s="399"/>
      <c r="K91" s="399"/>
      <c r="L91" s="399"/>
      <c r="M91" s="399"/>
      <c r="N91" s="399"/>
      <c r="O91" s="399"/>
      <c r="P91" s="399"/>
      <c r="Q91" s="399"/>
      <c r="R91" s="399"/>
      <c r="S91" s="399"/>
      <c r="T91" s="399"/>
      <c r="U91" s="399"/>
      <c r="V91" s="399"/>
      <c r="W91" s="399"/>
      <c r="X91" s="237"/>
    </row>
    <row r="92" spans="1:25" s="101" customFormat="1" ht="23.1" customHeight="1" x14ac:dyDescent="0.6">
      <c r="A92" s="237"/>
      <c r="B92" s="237"/>
      <c r="C92" s="399"/>
      <c r="D92" s="402"/>
      <c r="E92" s="399"/>
      <c r="F92" s="399"/>
      <c r="G92" s="399"/>
      <c r="H92" s="399"/>
      <c r="I92" s="399"/>
      <c r="J92" s="399"/>
      <c r="K92" s="399"/>
      <c r="L92" s="399"/>
      <c r="M92" s="399"/>
      <c r="N92" s="399"/>
      <c r="O92" s="399"/>
      <c r="P92" s="399"/>
      <c r="Q92" s="399"/>
      <c r="R92" s="399"/>
      <c r="S92" s="399"/>
      <c r="T92" s="399"/>
      <c r="U92" s="399"/>
      <c r="V92" s="399"/>
      <c r="W92" s="399"/>
    </row>
    <row r="93" spans="1:25" s="101" customFormat="1" ht="25.35" customHeight="1" x14ac:dyDescent="0.6">
      <c r="A93" s="1667" t="s">
        <v>1501</v>
      </c>
      <c r="B93" s="1667"/>
      <c r="C93" s="1667"/>
      <c r="D93" s="1667"/>
      <c r="E93" s="1667"/>
      <c r="F93" s="1667"/>
      <c r="G93" s="1667"/>
      <c r="H93" s="1667"/>
      <c r="I93" s="1667"/>
      <c r="J93" s="1667"/>
      <c r="K93" s="1667"/>
      <c r="L93" s="1667"/>
      <c r="M93" s="1667"/>
      <c r="N93" s="1667"/>
      <c r="O93" s="1667"/>
      <c r="P93" s="1667"/>
      <c r="Q93" s="1667"/>
      <c r="R93" s="1667"/>
      <c r="S93" s="1667"/>
      <c r="T93" s="1667"/>
      <c r="U93" s="1667"/>
      <c r="V93" s="1667"/>
      <c r="W93" s="1667"/>
      <c r="X93" s="1667"/>
      <c r="Y93" s="100">
        <v>44</v>
      </c>
    </row>
    <row r="94" spans="1:25" s="101" customFormat="1" ht="25.35" customHeight="1" x14ac:dyDescent="0.6">
      <c r="A94" s="995" t="s">
        <v>1502</v>
      </c>
      <c r="B94" s="995"/>
      <c r="C94" s="995"/>
      <c r="D94" s="995"/>
      <c r="E94" s="995"/>
      <c r="F94" s="995"/>
      <c r="G94" s="995"/>
      <c r="H94" s="995"/>
      <c r="I94" s="995"/>
      <c r="J94" s="995"/>
      <c r="K94" s="995"/>
      <c r="L94" s="995"/>
      <c r="M94" s="995"/>
      <c r="N94" s="995"/>
      <c r="O94" s="995"/>
      <c r="P94" s="995"/>
      <c r="Q94" s="995"/>
      <c r="R94" s="995"/>
      <c r="S94" s="995"/>
      <c r="T94" s="995"/>
      <c r="U94" s="995"/>
      <c r="V94" s="995"/>
      <c r="W94" s="995"/>
      <c r="X94" s="995"/>
    </row>
    <row r="95" spans="1:25" s="101" customFormat="1" ht="21" customHeight="1" x14ac:dyDescent="0.6">
      <c r="A95" s="829"/>
      <c r="B95" s="833">
        <v>2546</v>
      </c>
      <c r="C95" s="833">
        <v>2546</v>
      </c>
      <c r="D95" s="833">
        <v>2547</v>
      </c>
      <c r="E95" s="833">
        <v>2548</v>
      </c>
      <c r="F95" s="833">
        <v>2548</v>
      </c>
      <c r="G95" s="833">
        <v>2549</v>
      </c>
      <c r="H95" s="833">
        <v>2550</v>
      </c>
      <c r="I95" s="833">
        <v>2551</v>
      </c>
      <c r="J95" s="833">
        <v>2551</v>
      </c>
      <c r="K95" s="833">
        <v>2551</v>
      </c>
      <c r="L95" s="833">
        <v>2553</v>
      </c>
      <c r="M95" s="833">
        <v>2553</v>
      </c>
      <c r="N95" s="833">
        <v>2554</v>
      </c>
      <c r="O95" s="833">
        <v>2555</v>
      </c>
      <c r="P95" s="833">
        <v>2556</v>
      </c>
      <c r="Q95" s="833">
        <v>2560</v>
      </c>
      <c r="R95" s="833">
        <v>2561</v>
      </c>
      <c r="S95" s="833">
        <v>2563</v>
      </c>
      <c r="T95" s="833">
        <v>2565</v>
      </c>
      <c r="U95" s="833">
        <v>2567</v>
      </c>
      <c r="V95" s="833"/>
      <c r="W95" s="833"/>
      <c r="X95" s="830"/>
      <c r="Y95" s="830"/>
    </row>
    <row r="96" spans="1:25" s="101" customFormat="1" ht="23.4" x14ac:dyDescent="0.6">
      <c r="A96" s="835"/>
      <c r="B96" s="839">
        <v>2003</v>
      </c>
      <c r="C96" s="839">
        <v>2003</v>
      </c>
      <c r="D96" s="839">
        <v>2004</v>
      </c>
      <c r="E96" s="839">
        <v>2005</v>
      </c>
      <c r="F96" s="839">
        <v>2005</v>
      </c>
      <c r="G96" s="839">
        <v>2006</v>
      </c>
      <c r="H96" s="839">
        <v>2007</v>
      </c>
      <c r="I96" s="839">
        <v>2008</v>
      </c>
      <c r="J96" s="839">
        <v>2008</v>
      </c>
      <c r="K96" s="839">
        <v>2008</v>
      </c>
      <c r="L96" s="839">
        <v>2010</v>
      </c>
      <c r="M96" s="839">
        <v>2010</v>
      </c>
      <c r="N96" s="839">
        <v>2011</v>
      </c>
      <c r="O96" s="839">
        <v>2012</v>
      </c>
      <c r="P96" s="839">
        <v>2013</v>
      </c>
      <c r="Q96" s="839">
        <v>2017</v>
      </c>
      <c r="R96" s="839">
        <v>2018</v>
      </c>
      <c r="S96" s="839">
        <v>2020</v>
      </c>
      <c r="T96" s="839">
        <v>2022</v>
      </c>
      <c r="U96" s="839">
        <v>2024</v>
      </c>
      <c r="V96" s="839"/>
      <c r="W96" s="839"/>
      <c r="X96" s="839"/>
      <c r="Y96" s="839"/>
    </row>
    <row r="97" spans="1:25" s="101" customFormat="1" ht="19.350000000000001" customHeight="1" x14ac:dyDescent="0.6">
      <c r="A97" s="237"/>
      <c r="B97" s="837"/>
      <c r="C97" s="837"/>
      <c r="D97" s="837"/>
      <c r="E97" s="837"/>
      <c r="F97" s="837"/>
      <c r="G97" s="837"/>
      <c r="H97" s="837"/>
      <c r="I97" s="837"/>
      <c r="J97" s="837"/>
      <c r="K97" s="837"/>
      <c r="L97" s="887"/>
      <c r="M97" s="887"/>
      <c r="N97" s="887"/>
      <c r="O97" s="887"/>
      <c r="P97" s="887"/>
      <c r="Q97" s="887"/>
      <c r="R97" s="887"/>
      <c r="S97" s="887"/>
      <c r="T97" s="887"/>
      <c r="U97" s="887"/>
      <c r="V97" s="887"/>
      <c r="W97" s="887"/>
      <c r="X97" s="834"/>
    </row>
    <row r="98" spans="1:25" s="101" customFormat="1" ht="19.350000000000001" customHeight="1" x14ac:dyDescent="0.6">
      <c r="A98" s="857" t="s">
        <v>1503</v>
      </c>
      <c r="B98" s="551"/>
      <c r="C98" s="551"/>
      <c r="D98" s="551"/>
      <c r="E98" s="551"/>
      <c r="F98" s="551"/>
      <c r="G98" s="551"/>
      <c r="H98" s="551"/>
      <c r="I98" s="551"/>
      <c r="J98" s="551"/>
      <c r="K98" s="551"/>
      <c r="L98" s="551"/>
      <c r="M98" s="551"/>
      <c r="N98" s="551"/>
      <c r="O98" s="551"/>
      <c r="P98" s="551"/>
      <c r="Q98" s="551"/>
      <c r="R98" s="551"/>
      <c r="S98" s="551"/>
      <c r="T98" s="551"/>
      <c r="U98" s="551"/>
      <c r="V98" s="551"/>
      <c r="W98" s="551"/>
      <c r="X98" s="858" t="s">
        <v>1504</v>
      </c>
      <c r="Y98" s="848"/>
    </row>
    <row r="99" spans="1:25" s="101" customFormat="1" ht="19.350000000000001" customHeight="1" x14ac:dyDescent="0.6">
      <c r="A99" s="101" t="s">
        <v>1505</v>
      </c>
      <c r="B99" s="399" t="s">
        <v>1506</v>
      </c>
      <c r="C99" s="399" t="s">
        <v>1506</v>
      </c>
      <c r="D99" s="399" t="s">
        <v>1507</v>
      </c>
      <c r="E99" s="399" t="s">
        <v>1507</v>
      </c>
      <c r="F99" s="399" t="s">
        <v>1506</v>
      </c>
      <c r="G99" s="399" t="s">
        <v>1507</v>
      </c>
      <c r="H99" s="399" t="s">
        <v>1507</v>
      </c>
      <c r="I99" s="399" t="s">
        <v>1507</v>
      </c>
      <c r="J99" s="399" t="s">
        <v>1508</v>
      </c>
      <c r="K99" s="399" t="s">
        <v>1509</v>
      </c>
      <c r="L99" s="399" t="s">
        <v>1507</v>
      </c>
      <c r="M99" s="399" t="s">
        <v>1510</v>
      </c>
      <c r="N99" s="399" t="s">
        <v>1507</v>
      </c>
      <c r="O99" s="399" t="s">
        <v>1511</v>
      </c>
      <c r="P99" s="399" t="s">
        <v>1507</v>
      </c>
      <c r="Q99" s="399" t="s">
        <v>1507</v>
      </c>
      <c r="R99" s="399" t="s">
        <v>1511</v>
      </c>
      <c r="S99" s="399" t="s">
        <v>1507</v>
      </c>
      <c r="T99" s="399" t="s">
        <v>1512</v>
      </c>
      <c r="U99" s="399" t="s">
        <v>1507</v>
      </c>
      <c r="V99" s="399"/>
      <c r="W99" s="399"/>
      <c r="X99" s="111" t="s">
        <v>1513</v>
      </c>
    </row>
    <row r="100" spans="1:25" s="101" customFormat="1" ht="19.350000000000001" customHeight="1" x14ac:dyDescent="0.6">
      <c r="A100" s="856"/>
      <c r="B100" s="850" t="s">
        <v>1514</v>
      </c>
      <c r="C100" s="850" t="s">
        <v>1514</v>
      </c>
      <c r="D100" s="850" t="s">
        <v>1515</v>
      </c>
      <c r="E100" s="850" t="s">
        <v>1515</v>
      </c>
      <c r="F100" s="850" t="s">
        <v>1514</v>
      </c>
      <c r="G100" s="850" t="s">
        <v>1515</v>
      </c>
      <c r="H100" s="850" t="s">
        <v>1515</v>
      </c>
      <c r="I100" s="850" t="s">
        <v>1515</v>
      </c>
      <c r="J100" s="850" t="s">
        <v>1516</v>
      </c>
      <c r="K100" s="850" t="s">
        <v>1517</v>
      </c>
      <c r="L100" s="850" t="s">
        <v>1515</v>
      </c>
      <c r="M100" s="850" t="s">
        <v>1518</v>
      </c>
      <c r="N100" s="850" t="s">
        <v>1519</v>
      </c>
      <c r="O100" s="850" t="s">
        <v>1520</v>
      </c>
      <c r="P100" s="850" t="s">
        <v>1519</v>
      </c>
      <c r="Q100" s="850" t="s">
        <v>1519</v>
      </c>
      <c r="R100" s="850" t="s">
        <v>1520</v>
      </c>
      <c r="S100" s="850" t="s">
        <v>1519</v>
      </c>
      <c r="T100" s="850" t="s">
        <v>1521</v>
      </c>
      <c r="U100" s="850" t="s">
        <v>1519</v>
      </c>
      <c r="V100" s="850"/>
      <c r="W100" s="850"/>
      <c r="X100" s="856"/>
      <c r="Y100" s="848"/>
    </row>
    <row r="101" spans="1:25" s="101" customFormat="1" ht="19.350000000000001" customHeight="1" x14ac:dyDescent="0.6">
      <c r="A101" s="238" t="s">
        <v>1588</v>
      </c>
      <c r="B101" s="399">
        <v>137</v>
      </c>
      <c r="C101" s="399">
        <v>137</v>
      </c>
      <c r="D101" s="399">
        <v>137</v>
      </c>
      <c r="E101" s="399">
        <v>141</v>
      </c>
      <c r="F101" s="399">
        <v>145</v>
      </c>
      <c r="G101" s="399">
        <v>145</v>
      </c>
      <c r="H101" s="399">
        <v>149</v>
      </c>
      <c r="I101" s="399">
        <v>152</v>
      </c>
      <c r="J101" s="399">
        <v>156</v>
      </c>
      <c r="K101" s="399">
        <v>156</v>
      </c>
      <c r="L101" s="101">
        <v>160</v>
      </c>
      <c r="M101" s="101">
        <v>160</v>
      </c>
      <c r="N101" s="101">
        <v>169</v>
      </c>
      <c r="O101" s="101">
        <v>236</v>
      </c>
      <c r="P101" s="101">
        <v>300</v>
      </c>
      <c r="Q101" s="101">
        <v>305</v>
      </c>
      <c r="R101" s="101">
        <v>310</v>
      </c>
      <c r="S101" s="101">
        <v>315</v>
      </c>
      <c r="T101" s="101">
        <v>332</v>
      </c>
      <c r="U101" s="101">
        <v>343</v>
      </c>
      <c r="X101" s="237" t="s">
        <v>1589</v>
      </c>
    </row>
    <row r="102" spans="1:25" s="101" customFormat="1" ht="19.350000000000001" customHeight="1" x14ac:dyDescent="0.6">
      <c r="A102" s="852" t="s">
        <v>1590</v>
      </c>
      <c r="B102" s="851">
        <v>137</v>
      </c>
      <c r="C102" s="851">
        <v>137</v>
      </c>
      <c r="D102" s="851">
        <v>137</v>
      </c>
      <c r="E102" s="851">
        <v>141</v>
      </c>
      <c r="F102" s="851">
        <v>145</v>
      </c>
      <c r="G102" s="851">
        <v>145</v>
      </c>
      <c r="H102" s="851">
        <v>149</v>
      </c>
      <c r="I102" s="851">
        <v>149</v>
      </c>
      <c r="J102" s="851">
        <v>151</v>
      </c>
      <c r="K102" s="851">
        <v>153</v>
      </c>
      <c r="L102" s="851">
        <v>153</v>
      </c>
      <c r="M102" s="851">
        <v>153</v>
      </c>
      <c r="N102" s="851">
        <v>165</v>
      </c>
      <c r="O102" s="851">
        <v>230</v>
      </c>
      <c r="P102" s="851">
        <v>300</v>
      </c>
      <c r="Q102" s="851">
        <v>305</v>
      </c>
      <c r="R102" s="851">
        <v>310</v>
      </c>
      <c r="S102" s="851">
        <v>315</v>
      </c>
      <c r="T102" s="851">
        <v>332</v>
      </c>
      <c r="U102" s="851">
        <v>340</v>
      </c>
      <c r="V102" s="851"/>
      <c r="W102" s="851"/>
      <c r="X102" s="849" t="s">
        <v>1591</v>
      </c>
      <c r="Y102" s="848"/>
    </row>
    <row r="103" spans="1:25" s="101" customFormat="1" ht="19.350000000000001" customHeight="1" x14ac:dyDescent="0.6">
      <c r="A103" s="238" t="s">
        <v>1592</v>
      </c>
      <c r="B103" s="399">
        <v>135</v>
      </c>
      <c r="C103" s="399">
        <v>135</v>
      </c>
      <c r="D103" s="399">
        <v>135</v>
      </c>
      <c r="E103" s="399">
        <v>139</v>
      </c>
      <c r="F103" s="399">
        <v>145</v>
      </c>
      <c r="G103" s="399">
        <v>145</v>
      </c>
      <c r="H103" s="399">
        <v>149</v>
      </c>
      <c r="I103" s="399">
        <v>150</v>
      </c>
      <c r="J103" s="399">
        <v>156</v>
      </c>
      <c r="K103" s="399">
        <v>156</v>
      </c>
      <c r="L103" s="399">
        <v>160</v>
      </c>
      <c r="M103" s="399">
        <v>160</v>
      </c>
      <c r="N103" s="399">
        <v>169</v>
      </c>
      <c r="O103" s="399">
        <v>236</v>
      </c>
      <c r="P103" s="399">
        <v>300</v>
      </c>
      <c r="Q103" s="399">
        <v>305</v>
      </c>
      <c r="R103" s="399">
        <v>320</v>
      </c>
      <c r="S103" s="399">
        <v>325</v>
      </c>
      <c r="T103" s="399">
        <v>340</v>
      </c>
      <c r="U103" s="399">
        <v>347</v>
      </c>
      <c r="V103" s="399"/>
      <c r="W103" s="399"/>
      <c r="X103" s="237" t="s">
        <v>1593</v>
      </c>
    </row>
    <row r="104" spans="1:25" s="101" customFormat="1" ht="19.350000000000001" customHeight="1" x14ac:dyDescent="0.6">
      <c r="A104" s="849" t="s">
        <v>1594</v>
      </c>
      <c r="B104" s="851">
        <v>133</v>
      </c>
      <c r="C104" s="851">
        <v>133</v>
      </c>
      <c r="D104" s="851">
        <v>136</v>
      </c>
      <c r="E104" s="851">
        <v>140</v>
      </c>
      <c r="F104" s="851">
        <v>143</v>
      </c>
      <c r="G104" s="851">
        <v>145</v>
      </c>
      <c r="H104" s="851">
        <v>149</v>
      </c>
      <c r="I104" s="851">
        <v>149</v>
      </c>
      <c r="J104" s="851">
        <v>154</v>
      </c>
      <c r="K104" s="851">
        <v>154</v>
      </c>
      <c r="L104" s="851">
        <v>158</v>
      </c>
      <c r="M104" s="851">
        <v>158</v>
      </c>
      <c r="N104" s="851">
        <v>167</v>
      </c>
      <c r="O104" s="851">
        <v>233</v>
      </c>
      <c r="P104" s="851">
        <v>300</v>
      </c>
      <c r="Q104" s="851">
        <v>305</v>
      </c>
      <c r="R104" s="851">
        <v>320</v>
      </c>
      <c r="S104" s="851">
        <v>325</v>
      </c>
      <c r="T104" s="851">
        <v>340</v>
      </c>
      <c r="U104" s="851">
        <v>348</v>
      </c>
      <c r="V104" s="851"/>
      <c r="W104" s="851"/>
      <c r="X104" s="849" t="s">
        <v>1595</v>
      </c>
      <c r="Y104" s="848"/>
    </row>
    <row r="105" spans="1:25" s="101" customFormat="1" ht="19.350000000000001" customHeight="1" x14ac:dyDescent="0.6">
      <c r="A105" s="238" t="s">
        <v>1596</v>
      </c>
      <c r="B105" s="399">
        <v>133</v>
      </c>
      <c r="C105" s="399">
        <v>133</v>
      </c>
      <c r="D105" s="399">
        <v>135</v>
      </c>
      <c r="E105" s="399">
        <v>139</v>
      </c>
      <c r="F105" s="399">
        <v>143</v>
      </c>
      <c r="G105" s="399">
        <v>145</v>
      </c>
      <c r="H105" s="399">
        <v>149</v>
      </c>
      <c r="I105" s="399">
        <v>149</v>
      </c>
      <c r="J105" s="399">
        <v>154</v>
      </c>
      <c r="K105" s="399">
        <v>154</v>
      </c>
      <c r="L105" s="399">
        <v>156</v>
      </c>
      <c r="M105" s="399">
        <v>156</v>
      </c>
      <c r="N105" s="399">
        <v>165</v>
      </c>
      <c r="O105" s="399">
        <v>230</v>
      </c>
      <c r="P105" s="399">
        <v>300</v>
      </c>
      <c r="Q105" s="399">
        <v>305</v>
      </c>
      <c r="R105" s="399">
        <v>310</v>
      </c>
      <c r="S105" s="399">
        <v>315</v>
      </c>
      <c r="T105" s="399">
        <v>332</v>
      </c>
      <c r="U105" s="399">
        <v>340</v>
      </c>
      <c r="V105" s="399"/>
      <c r="W105" s="399"/>
      <c r="X105" s="237" t="s">
        <v>1597</v>
      </c>
    </row>
    <row r="106" spans="1:25" s="101" customFormat="1" ht="19.350000000000001" customHeight="1" x14ac:dyDescent="0.6">
      <c r="A106" s="849" t="s">
        <v>1598</v>
      </c>
      <c r="B106" s="851">
        <v>136</v>
      </c>
      <c r="C106" s="851">
        <v>136</v>
      </c>
      <c r="D106" s="851">
        <v>136</v>
      </c>
      <c r="E106" s="851">
        <v>140</v>
      </c>
      <c r="F106" s="851">
        <v>144</v>
      </c>
      <c r="G106" s="851">
        <v>144</v>
      </c>
      <c r="H106" s="851">
        <v>148</v>
      </c>
      <c r="I106" s="851">
        <v>150</v>
      </c>
      <c r="J106" s="851">
        <v>154</v>
      </c>
      <c r="K106" s="851">
        <v>154</v>
      </c>
      <c r="L106" s="853">
        <v>157</v>
      </c>
      <c r="M106" s="853">
        <v>157</v>
      </c>
      <c r="N106" s="853">
        <v>167</v>
      </c>
      <c r="O106" s="853">
        <v>233</v>
      </c>
      <c r="P106" s="853">
        <v>300</v>
      </c>
      <c r="Q106" s="853">
        <v>308</v>
      </c>
      <c r="R106" s="853">
        <v>320</v>
      </c>
      <c r="S106" s="853">
        <v>325</v>
      </c>
      <c r="T106" s="853">
        <v>340</v>
      </c>
      <c r="U106" s="853">
        <v>350</v>
      </c>
      <c r="V106" s="853"/>
      <c r="W106" s="853"/>
      <c r="X106" s="849" t="s">
        <v>1599</v>
      </c>
      <c r="Y106" s="848"/>
    </row>
    <row r="107" spans="1:25" s="101" customFormat="1" ht="19.350000000000001" customHeight="1" x14ac:dyDescent="0.6">
      <c r="A107" s="238" t="s">
        <v>1600</v>
      </c>
      <c r="B107" s="399">
        <v>136</v>
      </c>
      <c r="C107" s="399">
        <v>136</v>
      </c>
      <c r="D107" s="399">
        <v>136</v>
      </c>
      <c r="E107" s="399">
        <v>140</v>
      </c>
      <c r="F107" s="399">
        <v>144</v>
      </c>
      <c r="G107" s="399">
        <v>144</v>
      </c>
      <c r="H107" s="399">
        <v>148</v>
      </c>
      <c r="I107" s="399">
        <v>150</v>
      </c>
      <c r="J107" s="399">
        <v>155</v>
      </c>
      <c r="K107" s="399">
        <v>155</v>
      </c>
      <c r="L107" s="400">
        <v>157</v>
      </c>
      <c r="M107" s="400">
        <v>157</v>
      </c>
      <c r="N107" s="400">
        <v>166</v>
      </c>
      <c r="O107" s="400">
        <v>232</v>
      </c>
      <c r="P107" s="400">
        <v>300</v>
      </c>
      <c r="Q107" s="400">
        <v>305</v>
      </c>
      <c r="R107" s="400">
        <v>315</v>
      </c>
      <c r="S107" s="400">
        <v>320</v>
      </c>
      <c r="T107" s="400">
        <v>335</v>
      </c>
      <c r="U107" s="400">
        <v>345</v>
      </c>
      <c r="V107" s="400"/>
      <c r="W107" s="400"/>
      <c r="X107" s="237" t="s">
        <v>1601</v>
      </c>
    </row>
    <row r="108" spans="1:25" s="101" customFormat="1" ht="19.350000000000001" customHeight="1" x14ac:dyDescent="0.6">
      <c r="A108" s="852" t="s">
        <v>1602</v>
      </c>
      <c r="B108" s="851">
        <v>135</v>
      </c>
      <c r="C108" s="851">
        <v>135</v>
      </c>
      <c r="D108" s="851">
        <v>135</v>
      </c>
      <c r="E108" s="851">
        <v>139</v>
      </c>
      <c r="F108" s="851">
        <v>144</v>
      </c>
      <c r="G108" s="851">
        <v>144</v>
      </c>
      <c r="H108" s="851">
        <v>148</v>
      </c>
      <c r="I108" s="851">
        <v>148</v>
      </c>
      <c r="J108" s="851">
        <v>155</v>
      </c>
      <c r="K108" s="851">
        <v>155</v>
      </c>
      <c r="L108" s="853">
        <v>157</v>
      </c>
      <c r="M108" s="853">
        <v>157</v>
      </c>
      <c r="N108" s="853">
        <v>167</v>
      </c>
      <c r="O108" s="853">
        <v>233</v>
      </c>
      <c r="P108" s="853">
        <v>300</v>
      </c>
      <c r="Q108" s="853">
        <v>305</v>
      </c>
      <c r="R108" s="853">
        <v>318</v>
      </c>
      <c r="S108" s="853">
        <v>323</v>
      </c>
      <c r="T108" s="853">
        <v>338</v>
      </c>
      <c r="U108" s="853">
        <v>342</v>
      </c>
      <c r="V108" s="853"/>
      <c r="W108" s="853"/>
      <c r="X108" s="849" t="s">
        <v>1603</v>
      </c>
      <c r="Y108" s="848"/>
    </row>
    <row r="109" spans="1:25" s="101" customFormat="1" ht="19.350000000000001" customHeight="1" x14ac:dyDescent="0.6">
      <c r="A109" s="238" t="s">
        <v>1604</v>
      </c>
      <c r="B109" s="399">
        <v>133</v>
      </c>
      <c r="C109" s="399">
        <v>133</v>
      </c>
      <c r="D109" s="399">
        <v>135</v>
      </c>
      <c r="E109" s="399">
        <v>139</v>
      </c>
      <c r="F109" s="399">
        <v>144</v>
      </c>
      <c r="G109" s="399">
        <v>144</v>
      </c>
      <c r="H109" s="399">
        <v>148</v>
      </c>
      <c r="I109" s="399">
        <v>148</v>
      </c>
      <c r="J109" s="399">
        <v>155</v>
      </c>
      <c r="K109" s="399">
        <v>155</v>
      </c>
      <c r="L109" s="399">
        <v>159</v>
      </c>
      <c r="M109" s="399">
        <v>159</v>
      </c>
      <c r="N109" s="399">
        <v>170</v>
      </c>
      <c r="O109" s="399">
        <v>237</v>
      </c>
      <c r="P109" s="399">
        <v>300</v>
      </c>
      <c r="Q109" s="399">
        <v>300</v>
      </c>
      <c r="R109" s="399">
        <v>308</v>
      </c>
      <c r="S109" s="399">
        <v>313</v>
      </c>
      <c r="T109" s="399">
        <v>328</v>
      </c>
      <c r="U109" s="399">
        <v>330</v>
      </c>
      <c r="V109" s="399"/>
      <c r="W109" s="399"/>
      <c r="X109" s="237" t="s">
        <v>1605</v>
      </c>
    </row>
    <row r="110" spans="1:25" s="101" customFormat="1" ht="19.350000000000001" customHeight="1" x14ac:dyDescent="0.6">
      <c r="A110" s="849" t="s">
        <v>1606</v>
      </c>
      <c r="B110" s="851">
        <v>133</v>
      </c>
      <c r="C110" s="851">
        <v>133</v>
      </c>
      <c r="D110" s="851">
        <v>135</v>
      </c>
      <c r="E110" s="851">
        <v>139</v>
      </c>
      <c r="F110" s="851">
        <v>144</v>
      </c>
      <c r="G110" s="851">
        <v>144</v>
      </c>
      <c r="H110" s="851">
        <v>148</v>
      </c>
      <c r="I110" s="851">
        <v>148</v>
      </c>
      <c r="J110" s="851">
        <v>155</v>
      </c>
      <c r="K110" s="851">
        <v>155</v>
      </c>
      <c r="L110" s="853">
        <v>160</v>
      </c>
      <c r="M110" s="853">
        <v>160</v>
      </c>
      <c r="N110" s="853">
        <v>172</v>
      </c>
      <c r="O110" s="853">
        <v>240</v>
      </c>
      <c r="P110" s="853">
        <v>300</v>
      </c>
      <c r="Q110" s="853">
        <v>300</v>
      </c>
      <c r="R110" s="853">
        <v>308</v>
      </c>
      <c r="S110" s="853">
        <v>313</v>
      </c>
      <c r="T110" s="853">
        <v>328</v>
      </c>
      <c r="U110" s="853">
        <v>330</v>
      </c>
      <c r="V110" s="853"/>
      <c r="W110" s="853"/>
      <c r="X110" s="849" t="s">
        <v>1607</v>
      </c>
      <c r="Y110" s="848"/>
    </row>
    <row r="111" spans="1:25" s="101" customFormat="1" ht="19.350000000000001" customHeight="1" x14ac:dyDescent="0.6">
      <c r="A111" s="238" t="s">
        <v>1608</v>
      </c>
      <c r="B111" s="399">
        <v>133</v>
      </c>
      <c r="C111" s="399">
        <v>133</v>
      </c>
      <c r="D111" s="399">
        <v>135</v>
      </c>
      <c r="E111" s="399">
        <v>139</v>
      </c>
      <c r="F111" s="399">
        <v>144</v>
      </c>
      <c r="G111" s="399">
        <v>144</v>
      </c>
      <c r="H111" s="399">
        <v>148</v>
      </c>
      <c r="I111" s="399">
        <v>150</v>
      </c>
      <c r="J111" s="399">
        <v>155</v>
      </c>
      <c r="K111" s="399">
        <v>155</v>
      </c>
      <c r="L111" s="399">
        <v>159</v>
      </c>
      <c r="M111" s="399">
        <v>159</v>
      </c>
      <c r="N111" s="399">
        <v>173</v>
      </c>
      <c r="O111" s="399">
        <v>241</v>
      </c>
      <c r="P111" s="399">
        <v>300</v>
      </c>
      <c r="Q111" s="399">
        <v>305</v>
      </c>
      <c r="R111" s="399">
        <v>310</v>
      </c>
      <c r="S111" s="399">
        <v>315</v>
      </c>
      <c r="T111" s="399">
        <v>332</v>
      </c>
      <c r="U111" s="399">
        <v>340</v>
      </c>
      <c r="V111" s="399"/>
      <c r="W111" s="399"/>
      <c r="X111" s="237" t="s">
        <v>1609</v>
      </c>
    </row>
    <row r="112" spans="1:25" s="101" customFormat="1" ht="19.350000000000001" customHeight="1" x14ac:dyDescent="0.6">
      <c r="A112" s="852" t="s">
        <v>1610</v>
      </c>
      <c r="B112" s="851">
        <v>135</v>
      </c>
      <c r="C112" s="851">
        <v>135</v>
      </c>
      <c r="D112" s="851">
        <v>135</v>
      </c>
      <c r="E112" s="851">
        <v>139</v>
      </c>
      <c r="F112" s="851">
        <v>142</v>
      </c>
      <c r="G112" s="851">
        <v>144</v>
      </c>
      <c r="H112" s="851">
        <v>148</v>
      </c>
      <c r="I112" s="851">
        <v>148</v>
      </c>
      <c r="J112" s="851">
        <v>153</v>
      </c>
      <c r="K112" s="851">
        <v>153</v>
      </c>
      <c r="L112" s="851">
        <v>155</v>
      </c>
      <c r="M112" s="851">
        <v>155</v>
      </c>
      <c r="N112" s="851">
        <v>164</v>
      </c>
      <c r="O112" s="851">
        <v>229</v>
      </c>
      <c r="P112" s="851">
        <v>300</v>
      </c>
      <c r="Q112" s="851">
        <v>305</v>
      </c>
      <c r="R112" s="851">
        <v>315</v>
      </c>
      <c r="S112" s="851">
        <v>320</v>
      </c>
      <c r="T112" s="851">
        <v>335</v>
      </c>
      <c r="U112" s="851">
        <v>345</v>
      </c>
      <c r="V112" s="851"/>
      <c r="W112" s="851"/>
      <c r="X112" s="849" t="s">
        <v>1611</v>
      </c>
      <c r="Y112" s="848"/>
    </row>
    <row r="113" spans="1:25" s="101" customFormat="1" ht="19.350000000000001" customHeight="1" x14ac:dyDescent="0.6">
      <c r="A113" s="238" t="s">
        <v>1612</v>
      </c>
      <c r="B113" s="399">
        <v>133</v>
      </c>
      <c r="C113" s="399">
        <v>133</v>
      </c>
      <c r="D113" s="399">
        <v>135</v>
      </c>
      <c r="E113" s="399">
        <v>139</v>
      </c>
      <c r="F113" s="399">
        <v>142</v>
      </c>
      <c r="G113" s="399">
        <v>144</v>
      </c>
      <c r="H113" s="399">
        <v>148</v>
      </c>
      <c r="I113" s="399">
        <v>150</v>
      </c>
      <c r="J113" s="399">
        <v>155</v>
      </c>
      <c r="K113" s="399">
        <v>155</v>
      </c>
      <c r="L113" s="400">
        <v>159</v>
      </c>
      <c r="M113" s="400">
        <v>159</v>
      </c>
      <c r="N113" s="400">
        <v>174</v>
      </c>
      <c r="O113" s="400">
        <v>243</v>
      </c>
      <c r="P113" s="400">
        <v>300</v>
      </c>
      <c r="Q113" s="400">
        <v>300</v>
      </c>
      <c r="R113" s="400">
        <v>310</v>
      </c>
      <c r="S113" s="400">
        <v>315</v>
      </c>
      <c r="T113" s="400">
        <v>332</v>
      </c>
      <c r="U113" s="400">
        <v>342</v>
      </c>
      <c r="V113" s="400"/>
      <c r="W113" s="400"/>
      <c r="X113" s="237" t="s">
        <v>1613</v>
      </c>
    </row>
    <row r="114" spans="1:25" s="101" customFormat="1" ht="19.350000000000001" customHeight="1" x14ac:dyDescent="0.6">
      <c r="A114" s="849" t="s">
        <v>1614</v>
      </c>
      <c r="B114" s="851">
        <v>133</v>
      </c>
      <c r="C114" s="851">
        <v>133</v>
      </c>
      <c r="D114" s="851">
        <v>135</v>
      </c>
      <c r="E114" s="851">
        <v>139</v>
      </c>
      <c r="F114" s="851">
        <v>142</v>
      </c>
      <c r="G114" s="851">
        <v>144</v>
      </c>
      <c r="H114" s="851">
        <v>148</v>
      </c>
      <c r="I114" s="851">
        <v>150</v>
      </c>
      <c r="J114" s="851">
        <v>157</v>
      </c>
      <c r="K114" s="851">
        <v>157</v>
      </c>
      <c r="L114" s="851">
        <v>159</v>
      </c>
      <c r="M114" s="851">
        <v>159</v>
      </c>
      <c r="N114" s="851">
        <v>169</v>
      </c>
      <c r="O114" s="851">
        <v>236</v>
      </c>
      <c r="P114" s="851">
        <v>300</v>
      </c>
      <c r="Q114" s="851">
        <v>305</v>
      </c>
      <c r="R114" s="851">
        <v>320</v>
      </c>
      <c r="S114" s="851">
        <v>325</v>
      </c>
      <c r="T114" s="851">
        <v>340</v>
      </c>
      <c r="U114" s="851">
        <v>348</v>
      </c>
      <c r="V114" s="851"/>
      <c r="W114" s="851"/>
      <c r="X114" s="849" t="s">
        <v>1615</v>
      </c>
      <c r="Y114" s="848"/>
    </row>
    <row r="115" spans="1:25" s="101" customFormat="1" ht="19.350000000000001" customHeight="1" x14ac:dyDescent="0.6">
      <c r="A115" s="237" t="s">
        <v>1616</v>
      </c>
      <c r="B115" s="399">
        <v>135</v>
      </c>
      <c r="C115" s="399">
        <v>135</v>
      </c>
      <c r="D115" s="399">
        <v>135</v>
      </c>
      <c r="E115" s="399">
        <v>139</v>
      </c>
      <c r="F115" s="399">
        <v>139</v>
      </c>
      <c r="G115" s="399">
        <v>144</v>
      </c>
      <c r="H115" s="399">
        <v>148</v>
      </c>
      <c r="I115" s="399">
        <v>148</v>
      </c>
      <c r="J115" s="399">
        <v>153</v>
      </c>
      <c r="K115" s="399">
        <v>153</v>
      </c>
      <c r="L115" s="399">
        <v>160</v>
      </c>
      <c r="M115" s="399">
        <v>160</v>
      </c>
      <c r="N115" s="399">
        <v>171</v>
      </c>
      <c r="O115" s="399">
        <v>239</v>
      </c>
      <c r="P115" s="399">
        <v>300</v>
      </c>
      <c r="Q115" s="399">
        <v>300</v>
      </c>
      <c r="R115" s="399">
        <v>308</v>
      </c>
      <c r="S115" s="399">
        <v>313</v>
      </c>
      <c r="T115" s="399">
        <v>328</v>
      </c>
      <c r="U115" s="399">
        <v>330</v>
      </c>
      <c r="V115" s="399"/>
      <c r="W115" s="399"/>
      <c r="X115" s="237" t="s">
        <v>1617</v>
      </c>
    </row>
    <row r="116" spans="1:25" s="101" customFormat="1" ht="19.350000000000001" customHeight="1" x14ac:dyDescent="0.6">
      <c r="A116" s="849" t="s">
        <v>1618</v>
      </c>
      <c r="B116" s="851">
        <v>133</v>
      </c>
      <c r="C116" s="851">
        <v>133</v>
      </c>
      <c r="D116" s="851">
        <v>135</v>
      </c>
      <c r="E116" s="851">
        <v>139</v>
      </c>
      <c r="F116" s="851">
        <v>143</v>
      </c>
      <c r="G116" s="851">
        <v>143</v>
      </c>
      <c r="H116" s="851">
        <v>147</v>
      </c>
      <c r="I116" s="851">
        <v>147</v>
      </c>
      <c r="J116" s="851">
        <v>151</v>
      </c>
      <c r="K116" s="851">
        <v>151</v>
      </c>
      <c r="L116" s="851">
        <v>153</v>
      </c>
      <c r="M116" s="851">
        <v>153</v>
      </c>
      <c r="N116" s="851">
        <v>162</v>
      </c>
      <c r="O116" s="851">
        <v>226</v>
      </c>
      <c r="P116" s="851">
        <v>300</v>
      </c>
      <c r="Q116" s="851">
        <v>305</v>
      </c>
      <c r="R116" s="851">
        <v>310</v>
      </c>
      <c r="S116" s="851">
        <v>315</v>
      </c>
      <c r="T116" s="851">
        <v>332</v>
      </c>
      <c r="U116" s="851">
        <v>345</v>
      </c>
      <c r="V116" s="851"/>
      <c r="W116" s="851"/>
      <c r="X116" s="849" t="s">
        <v>1619</v>
      </c>
      <c r="Y116" s="848"/>
    </row>
    <row r="117" spans="1:25" s="101" customFormat="1" ht="19.350000000000001" customHeight="1" x14ac:dyDescent="0.6">
      <c r="A117" s="237" t="s">
        <v>1620</v>
      </c>
      <c r="B117" s="399">
        <v>133</v>
      </c>
      <c r="C117" s="399">
        <v>133</v>
      </c>
      <c r="D117" s="399">
        <v>135</v>
      </c>
      <c r="E117" s="399">
        <v>139</v>
      </c>
      <c r="F117" s="399">
        <v>143</v>
      </c>
      <c r="G117" s="399">
        <v>143</v>
      </c>
      <c r="H117" s="399">
        <v>147</v>
      </c>
      <c r="I117" s="399">
        <v>150</v>
      </c>
      <c r="J117" s="399">
        <v>155</v>
      </c>
      <c r="K117" s="399">
        <v>155</v>
      </c>
      <c r="L117" s="399">
        <v>158</v>
      </c>
      <c r="M117" s="399">
        <v>158</v>
      </c>
      <c r="N117" s="399">
        <v>166</v>
      </c>
      <c r="O117" s="399">
        <v>232</v>
      </c>
      <c r="P117" s="399">
        <v>300</v>
      </c>
      <c r="Q117" s="399">
        <v>305</v>
      </c>
      <c r="R117" s="399">
        <v>315</v>
      </c>
      <c r="S117" s="399">
        <v>320</v>
      </c>
      <c r="T117" s="399">
        <v>335</v>
      </c>
      <c r="U117" s="399">
        <v>343</v>
      </c>
      <c r="V117" s="399"/>
      <c r="W117" s="399"/>
      <c r="X117" s="237" t="s">
        <v>1621</v>
      </c>
    </row>
    <row r="118" spans="1:25" s="101" customFormat="1" ht="19.350000000000001" customHeight="1" x14ac:dyDescent="0.6">
      <c r="A118" s="849" t="s">
        <v>1622</v>
      </c>
      <c r="B118" s="851">
        <v>133</v>
      </c>
      <c r="C118" s="851">
        <v>133</v>
      </c>
      <c r="D118" s="851">
        <v>135</v>
      </c>
      <c r="E118" s="851">
        <v>139</v>
      </c>
      <c r="F118" s="851">
        <v>143</v>
      </c>
      <c r="G118" s="851">
        <v>143</v>
      </c>
      <c r="H118" s="851">
        <v>147</v>
      </c>
      <c r="I118" s="851">
        <v>150</v>
      </c>
      <c r="J118" s="851">
        <v>155</v>
      </c>
      <c r="K118" s="851">
        <v>155</v>
      </c>
      <c r="L118" s="851">
        <v>159</v>
      </c>
      <c r="M118" s="851">
        <v>159</v>
      </c>
      <c r="N118" s="851">
        <v>173</v>
      </c>
      <c r="O118" s="851">
        <v>241</v>
      </c>
      <c r="P118" s="851">
        <v>300</v>
      </c>
      <c r="Q118" s="851">
        <v>305</v>
      </c>
      <c r="R118" s="851">
        <v>315</v>
      </c>
      <c r="S118" s="851">
        <v>320</v>
      </c>
      <c r="T118" s="851">
        <v>335</v>
      </c>
      <c r="U118" s="851">
        <v>341</v>
      </c>
      <c r="V118" s="851"/>
      <c r="W118" s="851"/>
      <c r="X118" s="849" t="s">
        <v>1623</v>
      </c>
      <c r="Y118" s="848"/>
    </row>
    <row r="119" spans="1:25" s="101" customFormat="1" ht="19.350000000000001" customHeight="1" x14ac:dyDescent="0.6">
      <c r="A119" s="237" t="s">
        <v>1624</v>
      </c>
      <c r="B119" s="399">
        <v>133</v>
      </c>
      <c r="C119" s="399">
        <v>133</v>
      </c>
      <c r="D119" s="399">
        <v>135</v>
      </c>
      <c r="E119" s="399">
        <v>139</v>
      </c>
      <c r="F119" s="399">
        <v>143</v>
      </c>
      <c r="G119" s="399">
        <v>143</v>
      </c>
      <c r="H119" s="399">
        <v>147</v>
      </c>
      <c r="I119" s="399">
        <v>148</v>
      </c>
      <c r="J119" s="399">
        <v>152</v>
      </c>
      <c r="K119" s="399">
        <v>152</v>
      </c>
      <c r="L119" s="399">
        <v>153</v>
      </c>
      <c r="M119" s="399">
        <v>153</v>
      </c>
      <c r="N119" s="399">
        <v>163</v>
      </c>
      <c r="O119" s="399">
        <v>227</v>
      </c>
      <c r="P119" s="399">
        <v>300</v>
      </c>
      <c r="Q119" s="399">
        <v>305</v>
      </c>
      <c r="R119" s="399">
        <v>315</v>
      </c>
      <c r="S119" s="399">
        <v>320</v>
      </c>
      <c r="T119" s="399">
        <v>335</v>
      </c>
      <c r="U119" s="399">
        <v>345</v>
      </c>
      <c r="V119" s="399"/>
      <c r="W119" s="399"/>
      <c r="X119" s="237" t="s">
        <v>1625</v>
      </c>
    </row>
    <row r="120" spans="1:25" s="103" customFormat="1" ht="19.350000000000001" customHeight="1" x14ac:dyDescent="0.6">
      <c r="A120" s="849" t="s">
        <v>1626</v>
      </c>
      <c r="B120" s="851">
        <v>135</v>
      </c>
      <c r="C120" s="851">
        <v>135</v>
      </c>
      <c r="D120" s="851">
        <v>135</v>
      </c>
      <c r="E120" s="851">
        <v>139</v>
      </c>
      <c r="F120" s="851">
        <v>143</v>
      </c>
      <c r="G120" s="851">
        <v>143</v>
      </c>
      <c r="H120" s="851">
        <v>147</v>
      </c>
      <c r="I120" s="851">
        <v>150</v>
      </c>
      <c r="J120" s="851">
        <v>155</v>
      </c>
      <c r="K120" s="851">
        <v>155</v>
      </c>
      <c r="L120" s="851">
        <v>155</v>
      </c>
      <c r="M120" s="851">
        <v>158</v>
      </c>
      <c r="N120" s="851">
        <v>166</v>
      </c>
      <c r="O120" s="851">
        <v>232</v>
      </c>
      <c r="P120" s="851">
        <v>300</v>
      </c>
      <c r="Q120" s="851">
        <v>305</v>
      </c>
      <c r="R120" s="851">
        <v>315</v>
      </c>
      <c r="S120" s="851">
        <v>320</v>
      </c>
      <c r="T120" s="851">
        <v>335</v>
      </c>
      <c r="U120" s="851">
        <v>342</v>
      </c>
      <c r="V120" s="851"/>
      <c r="W120" s="851"/>
      <c r="X120" s="849" t="s">
        <v>1627</v>
      </c>
      <c r="Y120" s="848"/>
    </row>
    <row r="121" spans="1:25" s="103" customFormat="1" ht="19.350000000000001" customHeight="1" x14ac:dyDescent="0.6">
      <c r="A121" s="237" t="s">
        <v>1628</v>
      </c>
      <c r="B121" s="399">
        <v>135</v>
      </c>
      <c r="C121" s="399">
        <v>135</v>
      </c>
      <c r="D121" s="399">
        <v>135</v>
      </c>
      <c r="E121" s="399">
        <v>139</v>
      </c>
      <c r="F121" s="399">
        <v>143</v>
      </c>
      <c r="G121" s="399">
        <v>143</v>
      </c>
      <c r="H121" s="399">
        <v>147</v>
      </c>
      <c r="I121" s="399">
        <v>150</v>
      </c>
      <c r="J121" s="399">
        <v>155</v>
      </c>
      <c r="K121" s="399">
        <v>155</v>
      </c>
      <c r="L121" s="399">
        <v>159</v>
      </c>
      <c r="M121" s="399">
        <v>159</v>
      </c>
      <c r="N121" s="399">
        <v>172</v>
      </c>
      <c r="O121" s="399">
        <v>240</v>
      </c>
      <c r="P121" s="399">
        <v>300</v>
      </c>
      <c r="Q121" s="399">
        <v>308</v>
      </c>
      <c r="R121" s="399">
        <v>320</v>
      </c>
      <c r="S121" s="399">
        <v>325</v>
      </c>
      <c r="T121" s="399">
        <v>340</v>
      </c>
      <c r="U121" s="399">
        <v>345</v>
      </c>
      <c r="V121" s="399"/>
      <c r="W121" s="399"/>
      <c r="X121" s="237" t="s">
        <v>1629</v>
      </c>
    </row>
    <row r="122" spans="1:25" s="103" customFormat="1" ht="19.350000000000001" customHeight="1" x14ac:dyDescent="0.6">
      <c r="A122" s="849" t="s">
        <v>1630</v>
      </c>
      <c r="B122" s="851">
        <v>133</v>
      </c>
      <c r="C122" s="851">
        <v>133</v>
      </c>
      <c r="D122" s="851">
        <v>135</v>
      </c>
      <c r="E122" s="851">
        <v>139</v>
      </c>
      <c r="F122" s="851">
        <v>143</v>
      </c>
      <c r="G122" s="851">
        <v>143</v>
      </c>
      <c r="H122" s="851">
        <v>147</v>
      </c>
      <c r="I122" s="851">
        <v>147</v>
      </c>
      <c r="J122" s="851">
        <v>149</v>
      </c>
      <c r="K122" s="851">
        <v>152</v>
      </c>
      <c r="L122" s="851">
        <v>153</v>
      </c>
      <c r="M122" s="851">
        <v>153</v>
      </c>
      <c r="N122" s="851">
        <v>163</v>
      </c>
      <c r="O122" s="851">
        <v>227</v>
      </c>
      <c r="P122" s="851">
        <v>300</v>
      </c>
      <c r="Q122" s="851">
        <v>305</v>
      </c>
      <c r="R122" s="851">
        <v>315</v>
      </c>
      <c r="S122" s="851">
        <v>320</v>
      </c>
      <c r="T122" s="851">
        <v>335</v>
      </c>
      <c r="U122" s="851">
        <v>340</v>
      </c>
      <c r="V122" s="851"/>
      <c r="W122" s="851"/>
      <c r="X122" s="849" t="s">
        <v>1631</v>
      </c>
      <c r="Y122" s="848"/>
    </row>
    <row r="123" spans="1:25" ht="19.350000000000001" customHeight="1" x14ac:dyDescent="0.6">
      <c r="A123" s="237" t="s">
        <v>1632</v>
      </c>
      <c r="B123" s="399">
        <v>135</v>
      </c>
      <c r="C123" s="399">
        <v>135</v>
      </c>
      <c r="D123" s="399">
        <v>136</v>
      </c>
      <c r="E123" s="399">
        <v>140</v>
      </c>
      <c r="F123" s="399">
        <v>143</v>
      </c>
      <c r="G123" s="399">
        <v>143</v>
      </c>
      <c r="H123" s="399">
        <v>147</v>
      </c>
      <c r="I123" s="399">
        <v>149</v>
      </c>
      <c r="J123" s="399">
        <v>156</v>
      </c>
      <c r="K123" s="399">
        <v>156</v>
      </c>
      <c r="L123" s="399">
        <v>158</v>
      </c>
      <c r="M123" s="399">
        <v>158</v>
      </c>
      <c r="N123" s="399">
        <v>168</v>
      </c>
      <c r="O123" s="399">
        <v>234</v>
      </c>
      <c r="P123" s="399">
        <v>300</v>
      </c>
      <c r="Q123" s="399">
        <v>305</v>
      </c>
      <c r="R123" s="399">
        <v>310</v>
      </c>
      <c r="S123" s="399">
        <v>315</v>
      </c>
      <c r="T123" s="399">
        <v>332</v>
      </c>
      <c r="U123" s="399">
        <v>340</v>
      </c>
      <c r="V123" s="399"/>
      <c r="W123" s="399"/>
      <c r="X123" s="237" t="s">
        <v>1633</v>
      </c>
    </row>
    <row r="124" spans="1:25" ht="19.350000000000001" customHeight="1" x14ac:dyDescent="0.6">
      <c r="A124" s="849" t="s">
        <v>1634</v>
      </c>
      <c r="B124" s="851">
        <v>134</v>
      </c>
      <c r="C124" s="851">
        <v>134</v>
      </c>
      <c r="D124" s="851">
        <v>134</v>
      </c>
      <c r="E124" s="851">
        <v>138</v>
      </c>
      <c r="F124" s="851">
        <v>141</v>
      </c>
      <c r="G124" s="851">
        <v>143</v>
      </c>
      <c r="H124" s="851">
        <v>147</v>
      </c>
      <c r="I124" s="851">
        <v>150</v>
      </c>
      <c r="J124" s="851">
        <v>156</v>
      </c>
      <c r="K124" s="851">
        <v>156</v>
      </c>
      <c r="L124" s="851">
        <v>160</v>
      </c>
      <c r="M124" s="851">
        <v>160</v>
      </c>
      <c r="N124" s="851">
        <v>170</v>
      </c>
      <c r="O124" s="851">
        <v>237</v>
      </c>
      <c r="P124" s="851">
        <v>300</v>
      </c>
      <c r="Q124" s="851">
        <v>305</v>
      </c>
      <c r="R124" s="851">
        <v>318</v>
      </c>
      <c r="S124" s="851">
        <v>323</v>
      </c>
      <c r="T124" s="851">
        <v>338</v>
      </c>
      <c r="U124" s="851">
        <v>348</v>
      </c>
      <c r="V124" s="851"/>
      <c r="W124" s="851"/>
      <c r="X124" s="849" t="s">
        <v>1635</v>
      </c>
      <c r="Y124" s="848"/>
    </row>
    <row r="125" spans="1:25" ht="19.350000000000001" customHeight="1" x14ac:dyDescent="0.6">
      <c r="A125" s="237" t="s">
        <v>1636</v>
      </c>
      <c r="B125" s="399">
        <v>135</v>
      </c>
      <c r="C125" s="399">
        <v>135</v>
      </c>
      <c r="D125" s="399">
        <v>135</v>
      </c>
      <c r="E125" s="399">
        <v>139</v>
      </c>
      <c r="F125" s="399">
        <v>142</v>
      </c>
      <c r="G125" s="399">
        <v>142</v>
      </c>
      <c r="H125" s="399">
        <v>146</v>
      </c>
      <c r="I125" s="399">
        <v>149</v>
      </c>
      <c r="J125" s="399">
        <v>154</v>
      </c>
      <c r="K125" s="399">
        <v>154</v>
      </c>
      <c r="L125" s="399">
        <v>158</v>
      </c>
      <c r="M125" s="399">
        <v>158</v>
      </c>
      <c r="N125" s="399">
        <v>167</v>
      </c>
      <c r="O125" s="399">
        <v>233</v>
      </c>
      <c r="P125" s="399">
        <v>300</v>
      </c>
      <c r="Q125" s="399">
        <v>305</v>
      </c>
      <c r="R125" s="399">
        <v>315</v>
      </c>
      <c r="S125" s="399">
        <v>320</v>
      </c>
      <c r="T125" s="399">
        <v>335</v>
      </c>
      <c r="U125" s="399">
        <v>341</v>
      </c>
      <c r="V125" s="399"/>
      <c r="W125" s="399"/>
      <c r="X125" s="237" t="s">
        <v>1637</v>
      </c>
    </row>
    <row r="126" spans="1:25" ht="19.350000000000001" customHeight="1" x14ac:dyDescent="0.6">
      <c r="A126" s="849" t="s">
        <v>1638</v>
      </c>
      <c r="B126" s="851">
        <v>133</v>
      </c>
      <c r="C126" s="851">
        <v>133</v>
      </c>
      <c r="D126" s="851">
        <v>135</v>
      </c>
      <c r="E126" s="851">
        <v>139</v>
      </c>
      <c r="F126" s="851">
        <v>142</v>
      </c>
      <c r="G126" s="851">
        <v>142</v>
      </c>
      <c r="H126" s="851">
        <v>146</v>
      </c>
      <c r="I126" s="851">
        <v>146</v>
      </c>
      <c r="J126" s="851">
        <v>148</v>
      </c>
      <c r="K126" s="851">
        <v>152</v>
      </c>
      <c r="L126" s="851">
        <v>156</v>
      </c>
      <c r="M126" s="851">
        <v>156</v>
      </c>
      <c r="N126" s="851">
        <v>165</v>
      </c>
      <c r="O126" s="851">
        <v>230</v>
      </c>
      <c r="P126" s="851">
        <v>300</v>
      </c>
      <c r="Q126" s="851">
        <v>305</v>
      </c>
      <c r="R126" s="851">
        <v>310</v>
      </c>
      <c r="S126" s="851">
        <v>315</v>
      </c>
      <c r="T126" s="851">
        <v>332</v>
      </c>
      <c r="U126" s="851">
        <v>341</v>
      </c>
      <c r="V126" s="851"/>
      <c r="W126" s="851"/>
      <c r="X126" s="849" t="s">
        <v>1639</v>
      </c>
      <c r="Y126" s="848"/>
    </row>
    <row r="127" spans="1:25" ht="19.350000000000001" customHeight="1" x14ac:dyDescent="0.6">
      <c r="A127" s="237" t="s">
        <v>1640</v>
      </c>
      <c r="B127" s="399">
        <v>133</v>
      </c>
      <c r="C127" s="399">
        <v>133</v>
      </c>
      <c r="D127" s="399">
        <v>135</v>
      </c>
      <c r="E127" s="399">
        <v>139</v>
      </c>
      <c r="F127" s="399">
        <v>142</v>
      </c>
      <c r="G127" s="399">
        <v>142</v>
      </c>
      <c r="H127" s="399">
        <v>146</v>
      </c>
      <c r="I127" s="399">
        <v>148</v>
      </c>
      <c r="J127" s="399">
        <v>153</v>
      </c>
      <c r="K127" s="399">
        <v>153</v>
      </c>
      <c r="L127" s="399">
        <v>155</v>
      </c>
      <c r="M127" s="399">
        <v>155</v>
      </c>
      <c r="N127" s="399">
        <v>165</v>
      </c>
      <c r="O127" s="399">
        <v>230</v>
      </c>
      <c r="P127" s="399">
        <v>300</v>
      </c>
      <c r="Q127" s="399">
        <v>305</v>
      </c>
      <c r="R127" s="399">
        <v>318</v>
      </c>
      <c r="S127" s="399">
        <v>323</v>
      </c>
      <c r="T127" s="399">
        <v>338</v>
      </c>
      <c r="U127" s="399">
        <v>345</v>
      </c>
      <c r="V127" s="399"/>
      <c r="W127" s="399"/>
      <c r="X127" s="237" t="s">
        <v>1641</v>
      </c>
      <c r="Y127" s="999"/>
    </row>
    <row r="128" spans="1:25" ht="19.350000000000001" customHeight="1" x14ac:dyDescent="0.6">
      <c r="A128" s="849" t="s">
        <v>1642</v>
      </c>
      <c r="B128" s="851">
        <v>133</v>
      </c>
      <c r="C128" s="851">
        <v>133</v>
      </c>
      <c r="D128" s="851">
        <v>135</v>
      </c>
      <c r="E128" s="851">
        <v>139</v>
      </c>
      <c r="F128" s="851">
        <v>142</v>
      </c>
      <c r="G128" s="851">
        <v>142</v>
      </c>
      <c r="H128" s="851">
        <v>146</v>
      </c>
      <c r="I128" s="851">
        <v>147</v>
      </c>
      <c r="J128" s="851">
        <v>154</v>
      </c>
      <c r="K128" s="851">
        <v>154</v>
      </c>
      <c r="L128" s="851">
        <v>157</v>
      </c>
      <c r="M128" s="851">
        <v>157</v>
      </c>
      <c r="N128" s="851">
        <v>166</v>
      </c>
      <c r="O128" s="851">
        <v>232</v>
      </c>
      <c r="P128" s="851">
        <v>300</v>
      </c>
      <c r="Q128" s="851">
        <v>305</v>
      </c>
      <c r="R128" s="851">
        <v>315</v>
      </c>
      <c r="S128" s="851">
        <v>320</v>
      </c>
      <c r="T128" s="851">
        <v>335</v>
      </c>
      <c r="U128" s="851">
        <v>342</v>
      </c>
      <c r="V128" s="851"/>
      <c r="W128" s="851"/>
      <c r="X128" s="849" t="s">
        <v>1643</v>
      </c>
      <c r="Y128" s="848"/>
    </row>
    <row r="129" spans="1:25" ht="19.350000000000001" customHeight="1" x14ac:dyDescent="0.6">
      <c r="A129" s="237" t="s">
        <v>1644</v>
      </c>
      <c r="B129" s="399">
        <v>133</v>
      </c>
      <c r="C129" s="399">
        <v>133</v>
      </c>
      <c r="D129" s="399">
        <v>135</v>
      </c>
      <c r="E129" s="399">
        <v>139</v>
      </c>
      <c r="F129" s="399">
        <v>142</v>
      </c>
      <c r="G129" s="399">
        <v>142</v>
      </c>
      <c r="H129" s="399">
        <v>146</v>
      </c>
      <c r="I129" s="399">
        <v>146</v>
      </c>
      <c r="J129" s="399">
        <v>150</v>
      </c>
      <c r="K129" s="399">
        <v>150</v>
      </c>
      <c r="L129" s="399">
        <v>152</v>
      </c>
      <c r="M129" s="399">
        <v>152</v>
      </c>
      <c r="N129" s="399">
        <v>160</v>
      </c>
      <c r="O129" s="399">
        <v>223</v>
      </c>
      <c r="P129" s="399">
        <v>300</v>
      </c>
      <c r="Q129" s="399">
        <v>305</v>
      </c>
      <c r="R129" s="399">
        <v>310</v>
      </c>
      <c r="S129" s="399">
        <v>315</v>
      </c>
      <c r="T129" s="399">
        <v>332</v>
      </c>
      <c r="U129" s="399">
        <v>340</v>
      </c>
      <c r="V129" s="399"/>
      <c r="W129" s="399"/>
      <c r="X129" s="237" t="s">
        <v>1645</v>
      </c>
    </row>
    <row r="130" spans="1:25" ht="19.350000000000001" customHeight="1" x14ac:dyDescent="0.6">
      <c r="A130" s="849" t="s">
        <v>1646</v>
      </c>
      <c r="B130" s="851">
        <v>133</v>
      </c>
      <c r="C130" s="851">
        <v>133</v>
      </c>
      <c r="D130" s="851">
        <v>135</v>
      </c>
      <c r="E130" s="851">
        <v>139</v>
      </c>
      <c r="F130" s="851">
        <v>142</v>
      </c>
      <c r="G130" s="851">
        <v>142</v>
      </c>
      <c r="H130" s="851">
        <v>146</v>
      </c>
      <c r="I130" s="851">
        <v>148</v>
      </c>
      <c r="J130" s="851">
        <v>155</v>
      </c>
      <c r="K130" s="851">
        <v>155</v>
      </c>
      <c r="L130" s="851">
        <v>157</v>
      </c>
      <c r="M130" s="851">
        <v>157</v>
      </c>
      <c r="N130" s="851">
        <v>166</v>
      </c>
      <c r="O130" s="851">
        <v>232</v>
      </c>
      <c r="P130" s="851">
        <v>300</v>
      </c>
      <c r="Q130" s="851">
        <v>305</v>
      </c>
      <c r="R130" s="851">
        <v>318</v>
      </c>
      <c r="S130" s="851">
        <v>323</v>
      </c>
      <c r="T130" s="851">
        <v>338</v>
      </c>
      <c r="U130" s="851">
        <v>345</v>
      </c>
      <c r="V130" s="851"/>
      <c r="W130" s="851"/>
      <c r="X130" s="849" t="s">
        <v>1647</v>
      </c>
      <c r="Y130" s="848"/>
    </row>
    <row r="131" spans="1:25" ht="19.350000000000001" customHeight="1" x14ac:dyDescent="0.6">
      <c r="A131" s="237" t="s">
        <v>1648</v>
      </c>
      <c r="B131" s="399">
        <v>135</v>
      </c>
      <c r="C131" s="399">
        <v>135</v>
      </c>
      <c r="D131" s="399">
        <v>135</v>
      </c>
      <c r="E131" s="399">
        <v>139</v>
      </c>
      <c r="F131" s="399">
        <v>142</v>
      </c>
      <c r="G131" s="399">
        <v>142</v>
      </c>
      <c r="H131" s="399">
        <v>146</v>
      </c>
      <c r="I131" s="399">
        <v>148</v>
      </c>
      <c r="J131" s="399">
        <v>154</v>
      </c>
      <c r="K131" s="399">
        <v>154</v>
      </c>
      <c r="L131" s="399">
        <v>156</v>
      </c>
      <c r="M131" s="399">
        <v>156</v>
      </c>
      <c r="N131" s="399">
        <v>165</v>
      </c>
      <c r="O131" s="399">
        <v>230</v>
      </c>
      <c r="P131" s="399">
        <v>300</v>
      </c>
      <c r="Q131" s="399">
        <v>305</v>
      </c>
      <c r="R131" s="399">
        <v>310</v>
      </c>
      <c r="S131" s="399">
        <v>315</v>
      </c>
      <c r="T131" s="399">
        <v>332</v>
      </c>
      <c r="U131" s="399">
        <v>340</v>
      </c>
      <c r="V131" s="399"/>
      <c r="W131" s="399"/>
      <c r="X131" s="237" t="s">
        <v>1649</v>
      </c>
    </row>
    <row r="132" spans="1:25" ht="19.350000000000001" customHeight="1" x14ac:dyDescent="0.6">
      <c r="A132" s="849"/>
      <c r="B132" s="851"/>
      <c r="C132" s="851"/>
      <c r="D132" s="851"/>
      <c r="E132" s="851"/>
      <c r="F132" s="851"/>
      <c r="G132" s="851"/>
      <c r="H132" s="851"/>
      <c r="I132" s="851"/>
      <c r="J132" s="851"/>
      <c r="K132" s="851"/>
      <c r="L132" s="851"/>
      <c r="M132" s="851"/>
      <c r="N132" s="851"/>
      <c r="O132" s="851"/>
      <c r="P132" s="851"/>
      <c r="Q132" s="851"/>
      <c r="R132" s="851"/>
      <c r="S132" s="851"/>
      <c r="T132" s="851"/>
      <c r="U132" s="851"/>
      <c r="V132" s="851"/>
      <c r="W132" s="851"/>
      <c r="X132" s="849"/>
      <c r="Y132" s="848"/>
    </row>
    <row r="133" spans="1:25" ht="19.350000000000001" customHeight="1" x14ac:dyDescent="0.6">
      <c r="A133" s="237"/>
      <c r="B133" s="399"/>
      <c r="C133" s="399"/>
      <c r="D133" s="399"/>
      <c r="E133" s="399"/>
      <c r="F133" s="399"/>
      <c r="G133" s="399"/>
      <c r="H133" s="399"/>
      <c r="I133" s="399"/>
      <c r="J133" s="399"/>
      <c r="K133" s="399"/>
      <c r="L133" s="399"/>
      <c r="M133" s="399"/>
      <c r="N133" s="399"/>
      <c r="O133" s="399"/>
      <c r="P133" s="399"/>
      <c r="Q133" s="399"/>
      <c r="R133" s="399"/>
      <c r="S133" s="399"/>
      <c r="T133" s="399"/>
      <c r="U133" s="399"/>
      <c r="V133" s="399"/>
      <c r="W133" s="399"/>
      <c r="X133" s="237"/>
    </row>
    <row r="134" spans="1:25" ht="19.350000000000001" customHeight="1" x14ac:dyDescent="0.6">
      <c r="A134" s="237"/>
      <c r="B134" s="399"/>
      <c r="C134" s="399"/>
      <c r="D134" s="399"/>
      <c r="E134" s="399"/>
      <c r="F134" s="399"/>
      <c r="G134" s="399"/>
      <c r="H134" s="399"/>
      <c r="I134" s="399"/>
      <c r="J134" s="399"/>
      <c r="K134" s="399"/>
      <c r="L134" s="399"/>
      <c r="M134" s="399"/>
      <c r="N134" s="399"/>
      <c r="O134" s="399"/>
      <c r="P134" s="399"/>
      <c r="Q134" s="399"/>
      <c r="R134" s="399"/>
      <c r="S134" s="399"/>
      <c r="T134" s="399"/>
      <c r="U134" s="399"/>
      <c r="V134" s="399"/>
      <c r="W134" s="399"/>
      <c r="X134" s="237"/>
    </row>
    <row r="135" spans="1:25" ht="19.350000000000001" customHeight="1" x14ac:dyDescent="0.6">
      <c r="A135" s="237"/>
      <c r="B135" s="399"/>
      <c r="C135" s="399"/>
      <c r="D135" s="399"/>
      <c r="E135" s="399"/>
      <c r="F135" s="399"/>
      <c r="G135" s="399"/>
      <c r="H135" s="399"/>
      <c r="I135" s="399"/>
      <c r="J135" s="399"/>
      <c r="K135" s="399"/>
      <c r="L135" s="399"/>
      <c r="M135" s="399"/>
      <c r="N135" s="399"/>
      <c r="O135" s="399"/>
      <c r="P135" s="399"/>
      <c r="Q135" s="399"/>
      <c r="R135" s="399"/>
      <c r="S135" s="399"/>
      <c r="T135" s="399"/>
      <c r="U135" s="399"/>
      <c r="V135" s="399"/>
      <c r="W135" s="399"/>
      <c r="X135" s="237"/>
    </row>
    <row r="136" spans="1:25" ht="19.350000000000001" customHeight="1" x14ac:dyDescent="0.6">
      <c r="A136" s="237"/>
      <c r="B136" s="399"/>
      <c r="C136" s="399"/>
      <c r="D136" s="399"/>
      <c r="E136" s="399"/>
      <c r="F136" s="399"/>
      <c r="G136" s="399"/>
      <c r="H136" s="399"/>
      <c r="I136" s="399"/>
      <c r="J136" s="399"/>
      <c r="K136" s="399"/>
      <c r="L136" s="399"/>
      <c r="M136" s="399"/>
      <c r="N136" s="399"/>
      <c r="O136" s="399"/>
      <c r="P136" s="399"/>
      <c r="Q136" s="399"/>
      <c r="R136" s="399"/>
      <c r="S136" s="399"/>
      <c r="T136" s="399"/>
      <c r="U136" s="399"/>
      <c r="V136" s="399"/>
      <c r="W136" s="399"/>
      <c r="X136" s="237"/>
    </row>
    <row r="137" spans="1:25" ht="19.350000000000001" customHeight="1" x14ac:dyDescent="0.6">
      <c r="A137" s="237"/>
      <c r="B137" s="399"/>
      <c r="C137" s="399"/>
      <c r="D137" s="399"/>
      <c r="E137" s="399"/>
      <c r="F137" s="399"/>
      <c r="G137" s="399"/>
      <c r="H137" s="399"/>
      <c r="I137" s="399"/>
      <c r="J137" s="399"/>
      <c r="K137" s="399"/>
      <c r="L137" s="399"/>
      <c r="M137" s="399"/>
      <c r="N137" s="399"/>
      <c r="O137" s="399"/>
      <c r="P137" s="399"/>
      <c r="Q137" s="399"/>
      <c r="R137" s="399"/>
      <c r="S137" s="399"/>
      <c r="T137" s="399"/>
      <c r="U137" s="399"/>
      <c r="V137" s="399"/>
      <c r="W137" s="399"/>
      <c r="X137" s="237"/>
    </row>
    <row r="138" spans="1:25" ht="19.350000000000001" customHeight="1" x14ac:dyDescent="0.6"/>
    <row r="139" spans="1:25" ht="19.350000000000001" customHeight="1" x14ac:dyDescent="0.6">
      <c r="A139" s="1667" t="s">
        <v>1501</v>
      </c>
      <c r="B139" s="1667"/>
      <c r="C139" s="1667"/>
      <c r="D139" s="1667"/>
      <c r="E139" s="1667"/>
      <c r="F139" s="1667"/>
      <c r="G139" s="1667"/>
      <c r="H139" s="1667"/>
      <c r="I139" s="1667"/>
      <c r="J139" s="1667"/>
      <c r="K139" s="1667"/>
      <c r="L139" s="1667"/>
      <c r="M139" s="1667"/>
      <c r="N139" s="1667"/>
      <c r="O139" s="1667"/>
      <c r="P139" s="1667"/>
      <c r="Q139" s="1667"/>
      <c r="R139" s="1667"/>
      <c r="S139" s="1667"/>
      <c r="T139" s="1667"/>
      <c r="U139" s="1667"/>
      <c r="V139" s="1667"/>
      <c r="W139" s="1667"/>
      <c r="X139" s="1667"/>
      <c r="Y139" s="100">
        <v>45</v>
      </c>
    </row>
    <row r="140" spans="1:25" ht="19.350000000000001" customHeight="1" x14ac:dyDescent="0.6">
      <c r="A140" s="995" t="s">
        <v>1502</v>
      </c>
      <c r="B140" s="995"/>
      <c r="C140" s="995"/>
      <c r="D140" s="995"/>
      <c r="E140" s="995"/>
      <c r="F140" s="995"/>
      <c r="G140" s="995"/>
      <c r="H140" s="995"/>
      <c r="I140" s="995"/>
      <c r="J140" s="995"/>
      <c r="K140" s="995"/>
      <c r="L140" s="995"/>
      <c r="M140" s="995"/>
      <c r="N140" s="995"/>
      <c r="O140" s="995"/>
      <c r="P140" s="996"/>
      <c r="Q140" s="996"/>
      <c r="R140" s="996"/>
      <c r="S140" s="996"/>
      <c r="T140" s="996"/>
      <c r="U140" s="996"/>
      <c r="V140" s="996"/>
      <c r="W140" s="996"/>
    </row>
    <row r="141" spans="1:25" ht="19.350000000000001" customHeight="1" x14ac:dyDescent="0.6">
      <c r="A141" s="829"/>
      <c r="B141" s="833">
        <v>2546</v>
      </c>
      <c r="C141" s="833">
        <v>2546</v>
      </c>
      <c r="D141" s="833">
        <v>2547</v>
      </c>
      <c r="E141" s="833">
        <v>2548</v>
      </c>
      <c r="F141" s="833">
        <v>2548</v>
      </c>
      <c r="G141" s="833">
        <v>2549</v>
      </c>
      <c r="H141" s="833">
        <v>2550</v>
      </c>
      <c r="I141" s="833">
        <v>2551</v>
      </c>
      <c r="J141" s="833">
        <v>2551</v>
      </c>
      <c r="K141" s="833">
        <v>2551</v>
      </c>
      <c r="L141" s="833">
        <v>2553</v>
      </c>
      <c r="M141" s="833">
        <v>2553</v>
      </c>
      <c r="N141" s="833">
        <v>2554</v>
      </c>
      <c r="O141" s="833">
        <v>2555</v>
      </c>
      <c r="P141" s="833">
        <v>2556</v>
      </c>
      <c r="Q141" s="833">
        <v>2560</v>
      </c>
      <c r="R141" s="833">
        <v>2561</v>
      </c>
      <c r="S141" s="833">
        <v>2563</v>
      </c>
      <c r="T141" s="833">
        <v>2565</v>
      </c>
      <c r="U141" s="833">
        <v>2567</v>
      </c>
      <c r="V141" s="833"/>
      <c r="W141" s="833"/>
      <c r="X141" s="830"/>
      <c r="Y141" s="830"/>
    </row>
    <row r="142" spans="1:25" ht="19.350000000000001" customHeight="1" x14ac:dyDescent="0.6">
      <c r="A142" s="835"/>
      <c r="B142" s="839">
        <v>2003</v>
      </c>
      <c r="C142" s="839">
        <v>2003</v>
      </c>
      <c r="D142" s="839">
        <v>2004</v>
      </c>
      <c r="E142" s="839">
        <v>2005</v>
      </c>
      <c r="F142" s="839">
        <v>2005</v>
      </c>
      <c r="G142" s="839">
        <v>2006</v>
      </c>
      <c r="H142" s="839">
        <v>2007</v>
      </c>
      <c r="I142" s="839">
        <v>2008</v>
      </c>
      <c r="J142" s="839">
        <v>2008</v>
      </c>
      <c r="K142" s="839">
        <v>2008</v>
      </c>
      <c r="L142" s="839">
        <v>2010</v>
      </c>
      <c r="M142" s="839">
        <v>2010</v>
      </c>
      <c r="N142" s="839">
        <v>2011</v>
      </c>
      <c r="O142" s="839">
        <v>2012</v>
      </c>
      <c r="P142" s="839">
        <v>2013</v>
      </c>
      <c r="Q142" s="839">
        <v>2017</v>
      </c>
      <c r="R142" s="839">
        <v>2018</v>
      </c>
      <c r="S142" s="839">
        <v>2020</v>
      </c>
      <c r="T142" s="839">
        <v>2022</v>
      </c>
      <c r="U142" s="839">
        <v>2024</v>
      </c>
      <c r="V142" s="839"/>
      <c r="W142" s="839"/>
      <c r="X142" s="839"/>
      <c r="Y142" s="839"/>
    </row>
    <row r="143" spans="1:25" ht="19.350000000000001" customHeight="1" x14ac:dyDescent="0.6">
      <c r="A143" s="237"/>
      <c r="B143" s="837"/>
      <c r="C143" s="837"/>
      <c r="D143" s="837"/>
      <c r="E143" s="837"/>
      <c r="F143" s="837"/>
      <c r="G143" s="837"/>
      <c r="H143" s="837"/>
      <c r="I143" s="837"/>
      <c r="J143" s="837"/>
      <c r="K143" s="837"/>
      <c r="L143" s="887"/>
      <c r="M143" s="887"/>
      <c r="N143" s="887"/>
      <c r="O143" s="834"/>
      <c r="P143" s="834"/>
      <c r="Q143" s="834"/>
      <c r="R143" s="834"/>
      <c r="S143" s="834"/>
      <c r="T143" s="834"/>
      <c r="U143" s="834"/>
      <c r="V143" s="834"/>
      <c r="W143" s="834"/>
      <c r="X143" s="834"/>
    </row>
    <row r="144" spans="1:25" ht="19.350000000000001" customHeight="1" x14ac:dyDescent="0.6">
      <c r="A144" s="857" t="s">
        <v>1503</v>
      </c>
      <c r="B144" s="551"/>
      <c r="C144" s="551"/>
      <c r="D144" s="551"/>
      <c r="E144" s="551"/>
      <c r="F144" s="551"/>
      <c r="G144" s="551"/>
      <c r="H144" s="551"/>
      <c r="I144" s="551"/>
      <c r="J144" s="551"/>
      <c r="K144" s="551"/>
      <c r="L144" s="551"/>
      <c r="M144" s="551"/>
      <c r="N144" s="551"/>
      <c r="O144" s="858"/>
      <c r="P144" s="858"/>
      <c r="Q144" s="858"/>
      <c r="R144" s="858"/>
      <c r="S144" s="858"/>
      <c r="T144" s="858"/>
      <c r="U144" s="858"/>
      <c r="V144" s="858"/>
      <c r="W144" s="858"/>
      <c r="X144" s="858" t="s">
        <v>1650</v>
      </c>
      <c r="Y144" s="848"/>
    </row>
    <row r="145" spans="1:25" ht="19.350000000000001" customHeight="1" x14ac:dyDescent="0.6">
      <c r="A145" s="101" t="s">
        <v>1505</v>
      </c>
      <c r="B145" s="399" t="s">
        <v>1506</v>
      </c>
      <c r="C145" s="399" t="s">
        <v>1506</v>
      </c>
      <c r="D145" s="399" t="s">
        <v>1507</v>
      </c>
      <c r="E145" s="399" t="s">
        <v>1507</v>
      </c>
      <c r="F145" s="399" t="s">
        <v>1506</v>
      </c>
      <c r="G145" s="399" t="s">
        <v>1507</v>
      </c>
      <c r="H145" s="399" t="s">
        <v>1507</v>
      </c>
      <c r="I145" s="399" t="s">
        <v>1507</v>
      </c>
      <c r="J145" s="399" t="s">
        <v>1508</v>
      </c>
      <c r="K145" s="399" t="s">
        <v>1509</v>
      </c>
      <c r="L145" s="399" t="s">
        <v>1507</v>
      </c>
      <c r="M145" s="399" t="s">
        <v>1510</v>
      </c>
      <c r="N145" s="399" t="s">
        <v>1507</v>
      </c>
      <c r="O145" s="399" t="s">
        <v>1511</v>
      </c>
      <c r="P145" s="399" t="s">
        <v>1507</v>
      </c>
      <c r="Q145" s="399" t="s">
        <v>1507</v>
      </c>
      <c r="R145" s="399" t="s">
        <v>1511</v>
      </c>
      <c r="S145" s="399" t="s">
        <v>1507</v>
      </c>
      <c r="T145" s="399" t="s">
        <v>1512</v>
      </c>
      <c r="U145" s="399" t="s">
        <v>1507</v>
      </c>
      <c r="V145" s="399"/>
      <c r="W145" s="399"/>
      <c r="X145" s="111" t="s">
        <v>1513</v>
      </c>
    </row>
    <row r="146" spans="1:25" ht="19.350000000000001" customHeight="1" x14ac:dyDescent="0.6">
      <c r="A146" s="856"/>
      <c r="B146" s="850" t="s">
        <v>1514</v>
      </c>
      <c r="C146" s="850" t="s">
        <v>1514</v>
      </c>
      <c r="D146" s="850" t="s">
        <v>1515</v>
      </c>
      <c r="E146" s="850" t="s">
        <v>1515</v>
      </c>
      <c r="F146" s="850" t="s">
        <v>1514</v>
      </c>
      <c r="G146" s="850" t="s">
        <v>1515</v>
      </c>
      <c r="H146" s="850" t="s">
        <v>1515</v>
      </c>
      <c r="I146" s="850" t="s">
        <v>1515</v>
      </c>
      <c r="J146" s="850" t="s">
        <v>1516</v>
      </c>
      <c r="K146" s="850" t="s">
        <v>1517</v>
      </c>
      <c r="L146" s="850" t="s">
        <v>1515</v>
      </c>
      <c r="M146" s="850" t="s">
        <v>1518</v>
      </c>
      <c r="N146" s="850" t="s">
        <v>1519</v>
      </c>
      <c r="O146" s="850" t="s">
        <v>1520</v>
      </c>
      <c r="P146" s="850" t="s">
        <v>1519</v>
      </c>
      <c r="Q146" s="850" t="s">
        <v>1519</v>
      </c>
      <c r="R146" s="850" t="s">
        <v>1520</v>
      </c>
      <c r="S146" s="850" t="s">
        <v>1519</v>
      </c>
      <c r="T146" s="850" t="s">
        <v>1521</v>
      </c>
      <c r="U146" s="850" t="s">
        <v>1519</v>
      </c>
      <c r="V146" s="850"/>
      <c r="W146" s="850"/>
      <c r="X146" s="856"/>
      <c r="Y146" s="848"/>
    </row>
    <row r="147" spans="1:25" ht="19.350000000000001" customHeight="1" x14ac:dyDescent="0.6">
      <c r="A147" s="238" t="s">
        <v>1651</v>
      </c>
      <c r="B147" s="399">
        <v>135</v>
      </c>
      <c r="C147" s="399">
        <v>135</v>
      </c>
      <c r="D147" s="399">
        <v>135</v>
      </c>
      <c r="E147" s="399">
        <v>139</v>
      </c>
      <c r="F147" s="399">
        <v>142</v>
      </c>
      <c r="G147" s="399">
        <v>142</v>
      </c>
      <c r="H147" s="399">
        <v>146</v>
      </c>
      <c r="I147" s="399">
        <v>150</v>
      </c>
      <c r="J147" s="399">
        <v>158</v>
      </c>
      <c r="K147" s="399">
        <v>158</v>
      </c>
      <c r="L147" s="100">
        <v>158</v>
      </c>
      <c r="M147" s="100">
        <v>160</v>
      </c>
      <c r="N147" s="100">
        <v>168</v>
      </c>
      <c r="O147" s="237">
        <v>234</v>
      </c>
      <c r="P147" s="237">
        <v>300</v>
      </c>
      <c r="Q147" s="237">
        <v>305</v>
      </c>
      <c r="R147" s="237">
        <v>310</v>
      </c>
      <c r="S147" s="399">
        <v>315</v>
      </c>
      <c r="T147" s="237">
        <v>332</v>
      </c>
      <c r="U147" s="237">
        <v>340</v>
      </c>
      <c r="V147" s="237"/>
      <c r="W147" s="237"/>
      <c r="X147" s="237" t="s">
        <v>1652</v>
      </c>
    </row>
    <row r="148" spans="1:25" ht="19.350000000000001" customHeight="1" x14ac:dyDescent="0.6">
      <c r="A148" s="852" t="s">
        <v>1653</v>
      </c>
      <c r="B148" s="851">
        <v>133</v>
      </c>
      <c r="C148" s="851">
        <v>133</v>
      </c>
      <c r="D148" s="851">
        <v>133</v>
      </c>
      <c r="E148" s="851">
        <v>137</v>
      </c>
      <c r="F148" s="851">
        <v>142</v>
      </c>
      <c r="G148" s="851">
        <v>142</v>
      </c>
      <c r="H148" s="851">
        <v>146</v>
      </c>
      <c r="I148" s="851">
        <v>146</v>
      </c>
      <c r="J148" s="851">
        <v>157</v>
      </c>
      <c r="K148" s="851">
        <v>157</v>
      </c>
      <c r="L148" s="851">
        <v>157</v>
      </c>
      <c r="M148" s="851">
        <v>157</v>
      </c>
      <c r="N148" s="851">
        <v>166</v>
      </c>
      <c r="O148" s="849">
        <v>232</v>
      </c>
      <c r="P148" s="849">
        <v>300</v>
      </c>
      <c r="Q148" s="849">
        <v>305</v>
      </c>
      <c r="R148" s="849">
        <v>310</v>
      </c>
      <c r="S148" s="849">
        <v>315</v>
      </c>
      <c r="T148" s="849">
        <v>332</v>
      </c>
      <c r="U148" s="849">
        <v>345</v>
      </c>
      <c r="V148" s="849"/>
      <c r="W148" s="849"/>
      <c r="X148" s="849" t="s">
        <v>1654</v>
      </c>
      <c r="Y148" s="848"/>
    </row>
    <row r="149" spans="1:25" ht="19.350000000000001" customHeight="1" x14ac:dyDescent="0.6">
      <c r="A149" s="238" t="s">
        <v>1655</v>
      </c>
      <c r="B149" s="399">
        <v>133</v>
      </c>
      <c r="C149" s="399">
        <v>133</v>
      </c>
      <c r="D149" s="399">
        <v>133</v>
      </c>
      <c r="E149" s="399">
        <v>137</v>
      </c>
      <c r="F149" s="399">
        <v>142</v>
      </c>
      <c r="G149" s="399">
        <v>142</v>
      </c>
      <c r="H149" s="399">
        <v>146</v>
      </c>
      <c r="I149" s="399">
        <v>147</v>
      </c>
      <c r="J149" s="399">
        <v>155</v>
      </c>
      <c r="K149" s="399">
        <v>155</v>
      </c>
      <c r="L149" s="399">
        <v>157</v>
      </c>
      <c r="M149" s="399">
        <v>157</v>
      </c>
      <c r="N149" s="399">
        <v>166</v>
      </c>
      <c r="O149" s="237">
        <v>232</v>
      </c>
      <c r="P149" s="237">
        <v>300</v>
      </c>
      <c r="Q149" s="237">
        <v>305</v>
      </c>
      <c r="R149" s="237">
        <v>315</v>
      </c>
      <c r="S149" s="237">
        <v>320</v>
      </c>
      <c r="T149" s="237">
        <v>335</v>
      </c>
      <c r="U149" s="237">
        <v>343</v>
      </c>
      <c r="V149" s="237"/>
      <c r="W149" s="237"/>
      <c r="X149" s="237" t="s">
        <v>1656</v>
      </c>
    </row>
    <row r="150" spans="1:25" ht="19.350000000000001" customHeight="1" x14ac:dyDescent="0.6">
      <c r="A150" s="849" t="s">
        <v>1657</v>
      </c>
      <c r="B150" s="851">
        <v>133</v>
      </c>
      <c r="C150" s="851">
        <v>133</v>
      </c>
      <c r="D150" s="851">
        <v>133</v>
      </c>
      <c r="E150" s="851">
        <v>137</v>
      </c>
      <c r="F150" s="851">
        <v>140</v>
      </c>
      <c r="G150" s="851">
        <v>142</v>
      </c>
      <c r="H150" s="851">
        <v>146</v>
      </c>
      <c r="I150" s="851">
        <v>147</v>
      </c>
      <c r="J150" s="851">
        <v>151</v>
      </c>
      <c r="K150" s="851">
        <v>151</v>
      </c>
      <c r="L150" s="851">
        <v>154</v>
      </c>
      <c r="M150" s="851">
        <v>154</v>
      </c>
      <c r="N150" s="851">
        <v>163</v>
      </c>
      <c r="O150" s="849">
        <v>227</v>
      </c>
      <c r="P150" s="849">
        <v>300</v>
      </c>
      <c r="Q150" s="849">
        <v>305</v>
      </c>
      <c r="R150" s="849">
        <v>310</v>
      </c>
      <c r="S150" s="849">
        <v>315</v>
      </c>
      <c r="T150" s="849">
        <v>332</v>
      </c>
      <c r="U150" s="849">
        <v>340</v>
      </c>
      <c r="V150" s="849"/>
      <c r="W150" s="849"/>
      <c r="X150" s="849" t="s">
        <v>1658</v>
      </c>
      <c r="Y150" s="848"/>
    </row>
    <row r="151" spans="1:25" ht="19.350000000000001" customHeight="1" x14ac:dyDescent="0.6">
      <c r="A151" s="238" t="s">
        <v>1659</v>
      </c>
      <c r="B151" s="399">
        <v>133</v>
      </c>
      <c r="C151" s="399">
        <v>133</v>
      </c>
      <c r="D151" s="399">
        <v>135</v>
      </c>
      <c r="E151" s="399">
        <v>139</v>
      </c>
      <c r="F151" s="399">
        <v>141</v>
      </c>
      <c r="G151" s="399">
        <v>141</v>
      </c>
      <c r="H151" s="399">
        <v>145</v>
      </c>
      <c r="I151" s="399">
        <v>145</v>
      </c>
      <c r="J151" s="399">
        <v>153</v>
      </c>
      <c r="K151" s="399">
        <v>153</v>
      </c>
      <c r="L151" s="399">
        <v>155</v>
      </c>
      <c r="M151" s="399">
        <v>155</v>
      </c>
      <c r="N151" s="399">
        <v>163</v>
      </c>
      <c r="O151" s="237">
        <v>227</v>
      </c>
      <c r="P151" s="237">
        <v>300</v>
      </c>
      <c r="Q151" s="237">
        <v>305</v>
      </c>
      <c r="R151" s="237">
        <v>310</v>
      </c>
      <c r="S151" s="237">
        <v>315</v>
      </c>
      <c r="T151" s="237">
        <v>332</v>
      </c>
      <c r="U151" s="237">
        <v>340</v>
      </c>
      <c r="V151" s="237"/>
      <c r="W151" s="237"/>
      <c r="X151" s="237" t="s">
        <v>1660</v>
      </c>
    </row>
    <row r="152" spans="1:25" ht="19.350000000000001" customHeight="1" x14ac:dyDescent="0.6">
      <c r="A152" s="849" t="s">
        <v>1661</v>
      </c>
      <c r="B152" s="851">
        <v>133</v>
      </c>
      <c r="C152" s="851">
        <v>133</v>
      </c>
      <c r="D152" s="851">
        <v>134</v>
      </c>
      <c r="E152" s="851">
        <v>138</v>
      </c>
      <c r="F152" s="851">
        <v>141</v>
      </c>
      <c r="G152" s="851">
        <v>141</v>
      </c>
      <c r="H152" s="851">
        <v>145</v>
      </c>
      <c r="I152" s="851">
        <v>146</v>
      </c>
      <c r="J152" s="851">
        <v>150</v>
      </c>
      <c r="K152" s="851">
        <v>150</v>
      </c>
      <c r="L152" s="851">
        <v>151</v>
      </c>
      <c r="M152" s="851">
        <v>151</v>
      </c>
      <c r="N152" s="851">
        <v>163</v>
      </c>
      <c r="O152" s="849">
        <v>227</v>
      </c>
      <c r="P152" s="849">
        <v>300</v>
      </c>
      <c r="Q152" s="849">
        <v>305</v>
      </c>
      <c r="R152" s="849">
        <v>310</v>
      </c>
      <c r="S152" s="849">
        <v>315</v>
      </c>
      <c r="T152" s="849">
        <v>332</v>
      </c>
      <c r="U152" s="849">
        <v>340</v>
      </c>
      <c r="V152" s="849"/>
      <c r="W152" s="849"/>
      <c r="X152" s="849" t="s">
        <v>1662</v>
      </c>
      <c r="Y152" s="848"/>
    </row>
    <row r="153" spans="1:25" ht="19.350000000000001" customHeight="1" x14ac:dyDescent="0.6">
      <c r="A153" s="238" t="s">
        <v>1663</v>
      </c>
      <c r="B153" s="399">
        <v>133</v>
      </c>
      <c r="C153" s="399">
        <v>133</v>
      </c>
      <c r="D153" s="399">
        <v>133</v>
      </c>
      <c r="E153" s="399">
        <v>137</v>
      </c>
      <c r="F153" s="399">
        <v>141</v>
      </c>
      <c r="G153" s="399">
        <v>141</v>
      </c>
      <c r="H153" s="399">
        <v>145</v>
      </c>
      <c r="I153" s="399">
        <v>147</v>
      </c>
      <c r="J153" s="399">
        <v>151</v>
      </c>
      <c r="K153" s="399">
        <v>151</v>
      </c>
      <c r="L153" s="399">
        <v>151</v>
      </c>
      <c r="M153" s="399">
        <v>153</v>
      </c>
      <c r="N153" s="399">
        <v>163</v>
      </c>
      <c r="O153" s="237">
        <v>227</v>
      </c>
      <c r="P153" s="237">
        <v>300</v>
      </c>
      <c r="Q153" s="237">
        <v>305</v>
      </c>
      <c r="R153" s="237">
        <v>310</v>
      </c>
      <c r="S153" s="237">
        <v>315</v>
      </c>
      <c r="T153" s="237">
        <v>332</v>
      </c>
      <c r="U153" s="237">
        <v>340</v>
      </c>
      <c r="V153" s="237"/>
      <c r="W153" s="237"/>
      <c r="X153" s="237" t="s">
        <v>1664</v>
      </c>
    </row>
    <row r="154" spans="1:25" ht="19.350000000000001" customHeight="1" x14ac:dyDescent="0.6">
      <c r="A154" s="852" t="s">
        <v>1665</v>
      </c>
      <c r="B154" s="851">
        <v>133</v>
      </c>
      <c r="C154" s="851">
        <v>133</v>
      </c>
      <c r="D154" s="851">
        <v>133</v>
      </c>
      <c r="E154" s="851">
        <v>137</v>
      </c>
      <c r="F154" s="851">
        <v>141</v>
      </c>
      <c r="G154" s="851">
        <v>141</v>
      </c>
      <c r="H154" s="851">
        <v>145</v>
      </c>
      <c r="I154" s="851">
        <v>147</v>
      </c>
      <c r="J154" s="851">
        <v>151</v>
      </c>
      <c r="K154" s="851">
        <v>151</v>
      </c>
      <c r="L154" s="851">
        <v>153</v>
      </c>
      <c r="M154" s="851">
        <v>153</v>
      </c>
      <c r="N154" s="851">
        <v>162</v>
      </c>
      <c r="O154" s="849">
        <v>226</v>
      </c>
      <c r="P154" s="849">
        <v>300</v>
      </c>
      <c r="Q154" s="849">
        <v>305</v>
      </c>
      <c r="R154" s="849">
        <v>315</v>
      </c>
      <c r="S154" s="849">
        <v>320</v>
      </c>
      <c r="T154" s="849">
        <v>335</v>
      </c>
      <c r="U154" s="849">
        <v>344</v>
      </c>
      <c r="V154" s="849"/>
      <c r="W154" s="849"/>
      <c r="X154" s="849" t="s">
        <v>1666</v>
      </c>
      <c r="Y154" s="848"/>
    </row>
    <row r="155" spans="1:25" ht="19.350000000000001" customHeight="1" x14ac:dyDescent="0.6">
      <c r="A155" s="238" t="s">
        <v>1667</v>
      </c>
      <c r="B155" s="399">
        <v>133</v>
      </c>
      <c r="C155" s="399">
        <v>133</v>
      </c>
      <c r="D155" s="399">
        <v>133</v>
      </c>
      <c r="E155" s="399">
        <v>137</v>
      </c>
      <c r="F155" s="399">
        <v>141</v>
      </c>
      <c r="G155" s="399">
        <v>141</v>
      </c>
      <c r="H155" s="399">
        <v>145</v>
      </c>
      <c r="I155" s="399">
        <v>145</v>
      </c>
      <c r="J155" s="399">
        <v>154</v>
      </c>
      <c r="K155" s="399">
        <v>154</v>
      </c>
      <c r="L155" s="399">
        <v>160</v>
      </c>
      <c r="M155" s="399">
        <v>160</v>
      </c>
      <c r="N155" s="399">
        <v>171</v>
      </c>
      <c r="O155" s="237">
        <v>239</v>
      </c>
      <c r="P155" s="237">
        <v>300</v>
      </c>
      <c r="Q155" s="237">
        <v>305</v>
      </c>
      <c r="R155" s="237">
        <v>320</v>
      </c>
      <c r="S155" s="237">
        <v>325</v>
      </c>
      <c r="T155" s="237">
        <v>340</v>
      </c>
      <c r="U155" s="237">
        <v>345</v>
      </c>
      <c r="V155" s="237"/>
      <c r="W155" s="237"/>
      <c r="X155" s="237" t="s">
        <v>1668</v>
      </c>
    </row>
    <row r="156" spans="1:25" ht="19.350000000000001" customHeight="1" x14ac:dyDescent="0.6">
      <c r="A156" s="849" t="s">
        <v>1669</v>
      </c>
      <c r="B156" s="851">
        <v>133</v>
      </c>
      <c r="C156" s="851">
        <v>133</v>
      </c>
      <c r="D156" s="851">
        <v>133</v>
      </c>
      <c r="E156" s="851">
        <v>137</v>
      </c>
      <c r="F156" s="851">
        <v>140</v>
      </c>
      <c r="G156" s="851">
        <v>140</v>
      </c>
      <c r="H156" s="851">
        <v>144</v>
      </c>
      <c r="I156" s="851">
        <v>144</v>
      </c>
      <c r="J156" s="851">
        <v>150</v>
      </c>
      <c r="K156" s="851">
        <v>150</v>
      </c>
      <c r="L156" s="851">
        <v>151</v>
      </c>
      <c r="M156" s="851">
        <v>151</v>
      </c>
      <c r="N156" s="851">
        <v>159</v>
      </c>
      <c r="O156" s="849">
        <v>222</v>
      </c>
      <c r="P156" s="849">
        <v>300</v>
      </c>
      <c r="Q156" s="849">
        <v>305</v>
      </c>
      <c r="R156" s="849">
        <v>315</v>
      </c>
      <c r="S156" s="849">
        <v>320</v>
      </c>
      <c r="T156" s="849">
        <v>335</v>
      </c>
      <c r="U156" s="849">
        <v>338</v>
      </c>
      <c r="V156" s="849"/>
      <c r="W156" s="849"/>
      <c r="X156" s="849" t="s">
        <v>1670</v>
      </c>
      <c r="Y156" s="848"/>
    </row>
    <row r="157" spans="1:25" ht="19.350000000000001" customHeight="1" x14ac:dyDescent="0.6">
      <c r="A157" s="238" t="s">
        <v>1671</v>
      </c>
      <c r="B157" s="399">
        <v>133</v>
      </c>
      <c r="C157" s="399">
        <v>133</v>
      </c>
      <c r="D157" s="399">
        <v>133</v>
      </c>
      <c r="E157" s="399">
        <v>137</v>
      </c>
      <c r="F157" s="399">
        <v>140</v>
      </c>
      <c r="G157" s="399">
        <v>140</v>
      </c>
      <c r="H157" s="399">
        <v>144</v>
      </c>
      <c r="I157" s="399">
        <v>146</v>
      </c>
      <c r="J157" s="399">
        <v>150</v>
      </c>
      <c r="K157" s="399">
        <v>150</v>
      </c>
      <c r="L157" s="399">
        <v>151</v>
      </c>
      <c r="M157" s="399">
        <v>151</v>
      </c>
      <c r="N157" s="399">
        <v>163</v>
      </c>
      <c r="O157" s="237">
        <v>227</v>
      </c>
      <c r="P157" s="237">
        <v>300</v>
      </c>
      <c r="Q157" s="237">
        <v>305</v>
      </c>
      <c r="R157" s="237">
        <v>310</v>
      </c>
      <c r="S157" s="237">
        <v>315</v>
      </c>
      <c r="T157" s="237">
        <v>332</v>
      </c>
      <c r="U157" s="237">
        <v>338</v>
      </c>
      <c r="V157" s="237"/>
      <c r="W157" s="237"/>
      <c r="X157" s="237" t="s">
        <v>1672</v>
      </c>
    </row>
    <row r="158" spans="1:25" ht="19.350000000000001" customHeight="1" x14ac:dyDescent="0.6">
      <c r="A158" s="849" t="s">
        <v>1673</v>
      </c>
      <c r="B158" s="851">
        <v>133</v>
      </c>
      <c r="C158" s="851">
        <v>133</v>
      </c>
      <c r="D158" s="851">
        <v>133</v>
      </c>
      <c r="E158" s="851">
        <v>137</v>
      </c>
      <c r="F158" s="851">
        <v>140</v>
      </c>
      <c r="G158" s="851">
        <v>140</v>
      </c>
      <c r="H158" s="851">
        <v>143</v>
      </c>
      <c r="I158" s="851">
        <v>144</v>
      </c>
      <c r="J158" s="851">
        <v>151</v>
      </c>
      <c r="K158" s="851">
        <v>151</v>
      </c>
      <c r="L158" s="851">
        <v>152</v>
      </c>
      <c r="M158" s="851">
        <v>152</v>
      </c>
      <c r="N158" s="851">
        <v>161</v>
      </c>
      <c r="O158" s="849">
        <v>225</v>
      </c>
      <c r="P158" s="849">
        <v>300</v>
      </c>
      <c r="Q158" s="849">
        <v>305</v>
      </c>
      <c r="R158" s="849">
        <v>315</v>
      </c>
      <c r="S158" s="849">
        <v>320</v>
      </c>
      <c r="T158" s="849">
        <v>328</v>
      </c>
      <c r="U158" s="849">
        <v>338</v>
      </c>
      <c r="V158" s="849"/>
      <c r="W158" s="849"/>
      <c r="X158" s="849" t="s">
        <v>1674</v>
      </c>
      <c r="Y158" s="848"/>
    </row>
    <row r="159" spans="1:25" ht="19.350000000000001" customHeight="1" x14ac:dyDescent="0.6">
      <c r="A159" s="237" t="s">
        <v>1675</v>
      </c>
      <c r="B159" s="399"/>
      <c r="C159" s="399">
        <v>0</v>
      </c>
      <c r="D159" s="399">
        <v>0</v>
      </c>
      <c r="E159" s="399">
        <v>0</v>
      </c>
      <c r="F159" s="399">
        <v>0</v>
      </c>
      <c r="G159" s="399">
        <v>0</v>
      </c>
      <c r="H159" s="399">
        <v>0</v>
      </c>
      <c r="I159" s="399">
        <v>0</v>
      </c>
      <c r="J159" s="399">
        <v>0</v>
      </c>
      <c r="K159" s="399">
        <v>0</v>
      </c>
      <c r="L159" s="399">
        <v>0</v>
      </c>
      <c r="M159" s="399">
        <v>0</v>
      </c>
      <c r="N159" s="399">
        <v>169</v>
      </c>
      <c r="O159" s="237">
        <v>236</v>
      </c>
      <c r="P159" s="237">
        <v>300</v>
      </c>
      <c r="Q159" s="237">
        <v>305</v>
      </c>
      <c r="R159" s="237">
        <v>315</v>
      </c>
      <c r="S159" s="237">
        <v>320</v>
      </c>
      <c r="T159" s="237">
        <v>335</v>
      </c>
      <c r="U159" s="237">
        <v>342</v>
      </c>
      <c r="V159" s="237"/>
      <c r="W159" s="237"/>
      <c r="X159" s="237" t="s">
        <v>1676</v>
      </c>
    </row>
    <row r="160" spans="1:25" ht="19.350000000000001" customHeight="1" x14ac:dyDescent="0.6">
      <c r="A160" s="238"/>
      <c r="B160" s="402"/>
      <c r="C160" s="399"/>
      <c r="D160" s="399"/>
      <c r="E160" s="399"/>
      <c r="F160" s="399"/>
      <c r="G160" s="399"/>
      <c r="H160" s="399"/>
      <c r="I160" s="399"/>
      <c r="J160" s="399"/>
      <c r="K160" s="399"/>
      <c r="L160" s="399"/>
      <c r="M160" s="399"/>
      <c r="N160" s="399"/>
      <c r="O160" s="237"/>
      <c r="P160" s="237"/>
      <c r="Q160" s="237"/>
      <c r="R160" s="237"/>
      <c r="S160" s="237"/>
      <c r="T160" s="237"/>
      <c r="U160" s="237"/>
      <c r="V160" s="237"/>
      <c r="W160" s="237"/>
    </row>
    <row r="161" spans="1:24" ht="19.350000000000001" customHeight="1" x14ac:dyDescent="0.6">
      <c r="A161" s="864" t="s">
        <v>1677</v>
      </c>
      <c r="B161" s="402"/>
      <c r="C161" s="399"/>
      <c r="D161" s="399"/>
      <c r="E161" s="399"/>
      <c r="F161" s="399"/>
      <c r="G161" s="399"/>
      <c r="H161" s="399"/>
      <c r="I161" s="399"/>
      <c r="J161" s="399"/>
      <c r="K161" s="399"/>
      <c r="L161" s="399"/>
      <c r="M161" s="399"/>
      <c r="N161" s="399"/>
      <c r="O161" s="399"/>
      <c r="P161" s="399"/>
      <c r="Q161" s="399"/>
      <c r="R161" s="399"/>
      <c r="S161" s="399"/>
      <c r="T161" s="399"/>
      <c r="U161" s="399"/>
      <c r="V161" s="399"/>
      <c r="W161" s="399"/>
      <c r="X161" s="237"/>
    </row>
    <row r="162" spans="1:24" ht="19.350000000000001" customHeight="1" x14ac:dyDescent="0.6">
      <c r="A162" s="864" t="s">
        <v>1678</v>
      </c>
      <c r="B162" s="399"/>
      <c r="C162" s="399"/>
      <c r="D162" s="399"/>
      <c r="E162" s="399"/>
      <c r="F162" s="399"/>
      <c r="G162" s="399"/>
      <c r="H162" s="399"/>
      <c r="I162" s="399"/>
      <c r="J162" s="399"/>
      <c r="K162" s="399"/>
      <c r="L162" s="399"/>
      <c r="M162" s="399"/>
      <c r="N162" s="399"/>
      <c r="O162" s="399"/>
      <c r="P162" s="399"/>
      <c r="Q162" s="399"/>
      <c r="R162" s="399"/>
      <c r="S162" s="399"/>
      <c r="T162" s="399"/>
      <c r="U162" s="399"/>
      <c r="V162" s="399"/>
      <c r="W162" s="399"/>
      <c r="X162" s="237"/>
    </row>
    <row r="163" spans="1:24" ht="19.350000000000001" customHeight="1" x14ac:dyDescent="0.6">
      <c r="A163" s="237"/>
      <c r="B163" s="402"/>
      <c r="C163" s="399"/>
      <c r="D163" s="399"/>
      <c r="E163" s="399"/>
      <c r="F163" s="399"/>
      <c r="G163" s="399"/>
      <c r="H163" s="399"/>
      <c r="I163" s="399"/>
      <c r="J163" s="399"/>
      <c r="K163" s="399"/>
      <c r="L163" s="399"/>
      <c r="M163" s="399"/>
      <c r="N163" s="399"/>
      <c r="O163" s="399"/>
      <c r="P163" s="399"/>
      <c r="Q163" s="399"/>
      <c r="R163" s="399"/>
      <c r="S163" s="399"/>
      <c r="T163" s="399"/>
      <c r="U163" s="399"/>
      <c r="V163" s="399"/>
      <c r="W163" s="399"/>
      <c r="X163" s="237"/>
    </row>
    <row r="164" spans="1:24" ht="19.350000000000001" customHeight="1" x14ac:dyDescent="0.6">
      <c r="A164" s="237"/>
      <c r="B164" s="402"/>
      <c r="C164" s="399"/>
      <c r="D164" s="399"/>
      <c r="E164" s="399"/>
      <c r="F164" s="399"/>
      <c r="G164" s="399"/>
      <c r="H164" s="399"/>
      <c r="I164" s="399"/>
      <c r="J164" s="399"/>
      <c r="K164" s="399"/>
      <c r="L164" s="399"/>
      <c r="M164" s="399"/>
      <c r="N164" s="399"/>
      <c r="O164" s="399"/>
      <c r="P164" s="399"/>
      <c r="Q164" s="399"/>
      <c r="R164" s="399"/>
      <c r="S164" s="399"/>
      <c r="T164" s="399"/>
      <c r="U164" s="399"/>
      <c r="V164" s="399"/>
      <c r="W164" s="399"/>
      <c r="X164" s="216" t="s">
        <v>245</v>
      </c>
    </row>
    <row r="165" spans="1:24" ht="19.350000000000001" customHeight="1" x14ac:dyDescent="0.6">
      <c r="A165" s="237"/>
      <c r="B165" s="402"/>
      <c r="C165" s="399"/>
      <c r="D165" s="399"/>
      <c r="E165" s="399"/>
      <c r="F165" s="399"/>
      <c r="G165" s="399"/>
      <c r="H165" s="399"/>
      <c r="I165" s="399"/>
      <c r="J165" s="399"/>
      <c r="K165" s="399"/>
      <c r="L165" s="399"/>
      <c r="M165" s="399"/>
      <c r="N165" s="399"/>
      <c r="O165" s="399"/>
      <c r="P165" s="399"/>
      <c r="Q165" s="399"/>
      <c r="R165" s="399"/>
      <c r="S165" s="399"/>
      <c r="T165" s="399"/>
      <c r="U165" s="399"/>
      <c r="V165" s="399"/>
      <c r="W165" s="399"/>
      <c r="X165" s="216" t="s">
        <v>1451</v>
      </c>
    </row>
    <row r="166" spans="1:24" ht="19.350000000000001" customHeight="1" x14ac:dyDescent="0.6">
      <c r="A166" s="237"/>
      <c r="B166" s="402"/>
      <c r="C166" s="399"/>
      <c r="D166" s="399"/>
      <c r="E166" s="399"/>
      <c r="F166" s="399"/>
      <c r="G166" s="399"/>
      <c r="H166" s="399"/>
      <c r="I166" s="399"/>
      <c r="J166" s="399"/>
      <c r="K166" s="399"/>
      <c r="L166" s="399"/>
      <c r="M166" s="399"/>
      <c r="N166" s="399"/>
      <c r="O166" s="399"/>
      <c r="P166" s="399"/>
      <c r="Q166" s="399"/>
      <c r="R166" s="399"/>
      <c r="S166" s="399"/>
      <c r="T166" s="399"/>
      <c r="U166" s="399"/>
      <c r="V166" s="399"/>
      <c r="W166" s="399"/>
      <c r="X166" s="217" t="s">
        <v>164</v>
      </c>
    </row>
    <row r="167" spans="1:24" ht="19.350000000000001" customHeight="1" x14ac:dyDescent="0.6"/>
    <row r="168" spans="1:24" ht="19.350000000000001" customHeight="1" x14ac:dyDescent="0.6"/>
    <row r="169" spans="1:24" ht="19.350000000000001" customHeight="1" x14ac:dyDescent="0.6">
      <c r="X169" s="216"/>
    </row>
    <row r="170" spans="1:24" ht="19.350000000000001" customHeight="1" x14ac:dyDescent="0.6">
      <c r="X170" s="216"/>
    </row>
    <row r="171" spans="1:24" ht="19.350000000000001" customHeight="1" x14ac:dyDescent="0.6">
      <c r="X171" s="217"/>
    </row>
    <row r="172" spans="1:24" ht="19.350000000000001" customHeight="1" x14ac:dyDescent="0.6"/>
    <row r="173" spans="1:24" ht="19.350000000000001" customHeight="1" x14ac:dyDescent="0.6"/>
    <row r="174" spans="1:24" ht="19.350000000000001" customHeight="1" x14ac:dyDescent="0.6"/>
  </sheetData>
  <mergeCells count="12">
    <mergeCell ref="A2:X2"/>
    <mergeCell ref="A3:X3"/>
    <mergeCell ref="A27:H27"/>
    <mergeCell ref="A28:H28"/>
    <mergeCell ref="A31:H31"/>
    <mergeCell ref="A93:X93"/>
    <mergeCell ref="A139:X139"/>
    <mergeCell ref="A33:H33"/>
    <mergeCell ref="A34:H34"/>
    <mergeCell ref="A29:H29"/>
    <mergeCell ref="A30:H30"/>
    <mergeCell ref="A46:X46"/>
  </mergeCells>
  <phoneticPr fontId="0" type="noConversion"/>
  <printOptions horizontalCentered="1"/>
  <pageMargins left="0.39370078740157483" right="0.39370078740157483" top="0.39370078740157483" bottom="0" header="0" footer="0"/>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8"/>
  <sheetViews>
    <sheetView showGridLines="0" zoomScale="55" zoomScaleNormal="55" zoomScaleSheetLayoutView="80" zoomScalePageLayoutView="80" workbookViewId="0">
      <selection activeCell="A3" sqref="A3:N3"/>
    </sheetView>
  </sheetViews>
  <sheetFormatPr defaultColWidth="9.375" defaultRowHeight="23.25" customHeight="1" x14ac:dyDescent="0.6"/>
  <cols>
    <col min="1" max="1" width="33" style="3" customWidth="1"/>
    <col min="2" max="2" width="25.5" style="3" customWidth="1"/>
    <col min="3" max="9" width="10.625" style="3" customWidth="1"/>
    <col min="10" max="13" width="10.625" style="68" customWidth="1"/>
    <col min="14" max="14" width="49.375" style="3" customWidth="1"/>
    <col min="15" max="16384" width="9.375" style="3"/>
  </cols>
  <sheetData>
    <row r="1" spans="1:14" ht="15" customHeight="1" x14ac:dyDescent="0.6">
      <c r="A1" s="1592"/>
      <c r="B1" s="1592"/>
      <c r="C1" s="1"/>
      <c r="D1" s="1"/>
      <c r="E1" s="1"/>
      <c r="F1" s="1"/>
      <c r="G1" s="1"/>
      <c r="H1" s="1"/>
      <c r="I1" s="1"/>
      <c r="J1" s="1046"/>
      <c r="K1" s="1046"/>
      <c r="L1" s="1046"/>
      <c r="M1" s="14"/>
      <c r="N1" s="2">
        <v>1</v>
      </c>
    </row>
    <row r="2" spans="1:14" ht="22.35" customHeight="1" x14ac:dyDescent="0.6">
      <c r="A2" s="1593" t="s">
        <v>107</v>
      </c>
      <c r="B2" s="1593"/>
      <c r="C2" s="1593"/>
      <c r="D2" s="1593"/>
      <c r="E2" s="1593"/>
      <c r="F2" s="1593"/>
      <c r="G2" s="1593"/>
      <c r="H2" s="1593"/>
      <c r="I2" s="1593"/>
      <c r="J2" s="1593"/>
      <c r="K2" s="1593"/>
      <c r="L2" s="1593"/>
      <c r="M2" s="1593"/>
      <c r="N2" s="1593"/>
    </row>
    <row r="3" spans="1:14" ht="21" customHeight="1" x14ac:dyDescent="0.6">
      <c r="A3" s="1594" t="s">
        <v>108</v>
      </c>
      <c r="B3" s="1594"/>
      <c r="C3" s="1594"/>
      <c r="D3" s="1594"/>
      <c r="E3" s="1594"/>
      <c r="F3" s="1594"/>
      <c r="G3" s="1594"/>
      <c r="H3" s="1594"/>
      <c r="I3" s="1594"/>
      <c r="J3" s="1594"/>
      <c r="K3" s="1594"/>
      <c r="L3" s="1594"/>
      <c r="M3" s="1594"/>
      <c r="N3" s="1594"/>
    </row>
    <row r="4" spans="1:14" ht="21" customHeight="1" x14ac:dyDescent="0.6">
      <c r="A4" s="1595" t="s">
        <v>109</v>
      </c>
      <c r="B4" s="1595"/>
      <c r="C4" s="4"/>
      <c r="D4" s="4"/>
      <c r="E4" s="4"/>
      <c r="F4" s="5"/>
      <c r="G4" s="5"/>
      <c r="H4" s="4"/>
      <c r="I4" s="4"/>
      <c r="J4" s="1047"/>
      <c r="K4" s="1047"/>
      <c r="L4" s="1047"/>
      <c r="M4" s="4"/>
      <c r="N4" s="8"/>
    </row>
    <row r="5" spans="1:14" s="5" customFormat="1" ht="22.35" customHeight="1" x14ac:dyDescent="0.6">
      <c r="A5" s="725"/>
      <c r="B5" s="725"/>
      <c r="C5" s="512">
        <v>2556</v>
      </c>
      <c r="D5" s="512">
        <v>2557</v>
      </c>
      <c r="E5" s="512">
        <v>2558</v>
      </c>
      <c r="F5" s="512">
        <v>2559</v>
      </c>
      <c r="G5" s="512">
        <v>2560</v>
      </c>
      <c r="H5" s="512" t="s">
        <v>110</v>
      </c>
      <c r="I5" s="512" t="s">
        <v>111</v>
      </c>
      <c r="J5" s="512" t="s">
        <v>112</v>
      </c>
      <c r="K5" s="512" t="s">
        <v>113</v>
      </c>
      <c r="L5" s="1466" t="s">
        <v>114</v>
      </c>
      <c r="M5" s="1466" t="s">
        <v>115</v>
      </c>
      <c r="N5" s="513"/>
    </row>
    <row r="6" spans="1:14" s="5" customFormat="1" ht="21" customHeight="1" x14ac:dyDescent="0.6">
      <c r="A6" s="712"/>
      <c r="B6" s="859"/>
      <c r="C6" s="515">
        <v>2013</v>
      </c>
      <c r="D6" s="515">
        <v>2014</v>
      </c>
      <c r="E6" s="515">
        <v>2015</v>
      </c>
      <c r="F6" s="515">
        <v>2016</v>
      </c>
      <c r="G6" s="515">
        <v>2017</v>
      </c>
      <c r="H6" s="515" t="s">
        <v>116</v>
      </c>
      <c r="I6" s="1483" t="s">
        <v>117</v>
      </c>
      <c r="J6" s="515" t="s">
        <v>118</v>
      </c>
      <c r="K6" s="515" t="s">
        <v>119</v>
      </c>
      <c r="L6" s="1467" t="s">
        <v>120</v>
      </c>
      <c r="M6" s="1467" t="s">
        <v>121</v>
      </c>
      <c r="N6" s="516"/>
    </row>
    <row r="7" spans="1:14" s="5" customFormat="1" ht="10.35" customHeight="1" x14ac:dyDescent="0.6">
      <c r="A7" s="453"/>
      <c r="B7" s="453"/>
      <c r="C7" s="454"/>
      <c r="D7" s="454"/>
      <c r="E7" s="454"/>
      <c r="F7" s="454"/>
      <c r="G7" s="454"/>
      <c r="H7" s="454"/>
      <c r="I7" s="454"/>
      <c r="J7" s="454"/>
      <c r="K7" s="454"/>
      <c r="L7" s="1468"/>
      <c r="M7" s="1468"/>
      <c r="N7" s="455"/>
    </row>
    <row r="8" spans="1:14" s="5" customFormat="1" ht="21" customHeight="1" x14ac:dyDescent="0.6">
      <c r="A8" s="860" t="s">
        <v>122</v>
      </c>
      <c r="B8" s="860"/>
      <c r="C8" s="861">
        <v>3.5289999999999999</v>
      </c>
      <c r="D8" s="861">
        <v>3.7730000000000001</v>
      </c>
      <c r="E8" s="861">
        <v>2.9319999999999999</v>
      </c>
      <c r="F8" s="861">
        <v>2.194</v>
      </c>
      <c r="G8" s="861">
        <v>5.5430000000000001</v>
      </c>
      <c r="H8" s="861">
        <v>3.9729999999999999</v>
      </c>
      <c r="I8" s="861">
        <v>1.1850000000000001</v>
      </c>
      <c r="J8" s="861">
        <v>-8.4789999999999992</v>
      </c>
      <c r="K8" s="861">
        <v>10.837999999999999</v>
      </c>
      <c r="L8" s="1469">
        <v>5.66</v>
      </c>
      <c r="M8" s="1469">
        <v>0.751</v>
      </c>
      <c r="N8" s="860" t="s">
        <v>123</v>
      </c>
    </row>
    <row r="9" spans="1:14" s="5" customFormat="1" ht="21" customHeight="1" x14ac:dyDescent="0.6">
      <c r="A9" s="231" t="s">
        <v>124</v>
      </c>
      <c r="B9" s="231"/>
      <c r="C9" s="456">
        <v>3.3580000000000001</v>
      </c>
      <c r="D9" s="456">
        <v>3.508</v>
      </c>
      <c r="E9" s="456">
        <v>3.431</v>
      </c>
      <c r="F9" s="456">
        <v>3.2570000000000001</v>
      </c>
      <c r="G9" s="456">
        <v>3.8370000000000002</v>
      </c>
      <c r="H9" s="456">
        <v>3.633</v>
      </c>
      <c r="I9" s="456">
        <v>2.9129999999999998</v>
      </c>
      <c r="J9" s="456">
        <v>-2.6869999999999998</v>
      </c>
      <c r="K9" s="456">
        <v>6.5730000000000004</v>
      </c>
      <c r="L9" s="1470">
        <v>3.5510000000000002</v>
      </c>
      <c r="M9" s="1470">
        <v>3.3250000000000002</v>
      </c>
      <c r="N9" s="231" t="s">
        <v>125</v>
      </c>
    </row>
    <row r="10" spans="1:14" s="5" customFormat="1" ht="21" customHeight="1" x14ac:dyDescent="0.6">
      <c r="A10" s="860" t="s">
        <v>126</v>
      </c>
      <c r="B10" s="860"/>
      <c r="C10" s="861">
        <v>1.4930000000000001</v>
      </c>
      <c r="D10" s="861">
        <v>2.1030000000000002</v>
      </c>
      <c r="E10" s="861">
        <v>2.3969999999999998</v>
      </c>
      <c r="F10" s="861">
        <v>1.829</v>
      </c>
      <c r="G10" s="861">
        <v>2.5819999999999999</v>
      </c>
      <c r="H10" s="861">
        <v>2.2759999999999998</v>
      </c>
      <c r="I10" s="861">
        <v>1.8640000000000001</v>
      </c>
      <c r="J10" s="861">
        <v>-3.9729999999999999</v>
      </c>
      <c r="K10" s="861">
        <v>5.968</v>
      </c>
      <c r="L10" s="1469">
        <v>2.919</v>
      </c>
      <c r="M10" s="1469">
        <v>1.7330000000000001</v>
      </c>
      <c r="N10" s="860" t="s">
        <v>127</v>
      </c>
    </row>
    <row r="11" spans="1:14" s="5" customFormat="1" ht="21" customHeight="1" x14ac:dyDescent="0.6">
      <c r="A11" s="231"/>
      <c r="B11" s="457" t="s">
        <v>128</v>
      </c>
      <c r="C11" s="458">
        <v>2.1179999999999999</v>
      </c>
      <c r="D11" s="458">
        <v>2.524</v>
      </c>
      <c r="E11" s="458">
        <v>2.9460000000000002</v>
      </c>
      <c r="F11" s="458">
        <v>1.82</v>
      </c>
      <c r="G11" s="458">
        <v>2.4580000000000002</v>
      </c>
      <c r="H11" s="458">
        <v>2.9670000000000001</v>
      </c>
      <c r="I11" s="458">
        <v>2.5840000000000001</v>
      </c>
      <c r="J11" s="458">
        <v>-2.1629999999999998</v>
      </c>
      <c r="K11" s="458">
        <v>6.0549999999999997</v>
      </c>
      <c r="L11" s="1471">
        <v>2.512</v>
      </c>
      <c r="M11" s="1471">
        <v>2.887</v>
      </c>
      <c r="N11" s="459" t="s">
        <v>129</v>
      </c>
    </row>
    <row r="12" spans="1:14" s="5" customFormat="1" ht="21" customHeight="1" x14ac:dyDescent="0.6">
      <c r="A12" s="523"/>
      <c r="B12" s="523" t="s">
        <v>130</v>
      </c>
      <c r="C12" s="862">
        <v>-0.17299999999999999</v>
      </c>
      <c r="D12" s="862">
        <v>1.4119999999999999</v>
      </c>
      <c r="E12" s="862">
        <v>2.085</v>
      </c>
      <c r="F12" s="862">
        <v>1.839</v>
      </c>
      <c r="G12" s="862">
        <v>2.6139999999999999</v>
      </c>
      <c r="H12" s="862">
        <v>1.7529999999999999</v>
      </c>
      <c r="I12" s="862">
        <v>1.613</v>
      </c>
      <c r="J12" s="862">
        <v>-6.0880000000000001</v>
      </c>
      <c r="K12" s="862">
        <v>6.2140000000000004</v>
      </c>
      <c r="L12" s="1472">
        <v>3.3159999999999998</v>
      </c>
      <c r="M12" s="1472">
        <v>0.39100000000000001</v>
      </c>
      <c r="N12" s="523" t="s">
        <v>131</v>
      </c>
    </row>
    <row r="13" spans="1:14" s="5" customFormat="1" ht="21" customHeight="1" x14ac:dyDescent="0.6">
      <c r="A13" s="457"/>
      <c r="B13" s="457" t="s">
        <v>132</v>
      </c>
      <c r="C13" s="458">
        <v>2.0049999999999999</v>
      </c>
      <c r="D13" s="458">
        <v>0.29599999999999999</v>
      </c>
      <c r="E13" s="458">
        <v>1.5609999999999999</v>
      </c>
      <c r="F13" s="458">
        <v>0.754</v>
      </c>
      <c r="G13" s="458">
        <v>1.675</v>
      </c>
      <c r="H13" s="458">
        <v>0.64300000000000002</v>
      </c>
      <c r="I13" s="458">
        <v>-0.40200000000000002</v>
      </c>
      <c r="J13" s="458">
        <v>-4.1680000000000001</v>
      </c>
      <c r="K13" s="458">
        <v>2.7069999999999999</v>
      </c>
      <c r="L13" s="1471">
        <v>1.1579999999999999</v>
      </c>
      <c r="M13" s="1471">
        <v>1.679</v>
      </c>
      <c r="N13" s="459" t="s">
        <v>133</v>
      </c>
    </row>
    <row r="14" spans="1:14" s="5" customFormat="1" ht="21" customHeight="1" x14ac:dyDescent="0.6">
      <c r="A14" s="860" t="s">
        <v>134</v>
      </c>
      <c r="B14" s="860"/>
      <c r="C14" s="861">
        <v>4.931</v>
      </c>
      <c r="D14" s="861">
        <v>4.665</v>
      </c>
      <c r="E14" s="861">
        <v>4.2670000000000003</v>
      </c>
      <c r="F14" s="861">
        <v>4.3849999999999998</v>
      </c>
      <c r="G14" s="861">
        <v>4.8079999999999998</v>
      </c>
      <c r="H14" s="861">
        <v>4.6520000000000001</v>
      </c>
      <c r="I14" s="861">
        <v>3.6880000000000002</v>
      </c>
      <c r="J14" s="861">
        <v>-1.7549999999999999</v>
      </c>
      <c r="K14" s="861">
        <v>7.0030000000000001</v>
      </c>
      <c r="L14" s="1469">
        <v>3.996</v>
      </c>
      <c r="M14" s="1469">
        <v>4.4180000000000001</v>
      </c>
      <c r="N14" s="860" t="s">
        <v>135</v>
      </c>
    </row>
    <row r="15" spans="1:14" s="5" customFormat="1" ht="21" customHeight="1" x14ac:dyDescent="0.6">
      <c r="A15" s="231"/>
      <c r="B15" s="457" t="s">
        <v>136</v>
      </c>
      <c r="C15" s="458">
        <v>6.8479999999999999</v>
      </c>
      <c r="D15" s="458">
        <v>6.8490000000000002</v>
      </c>
      <c r="E15" s="458">
        <v>6.8120000000000003</v>
      </c>
      <c r="F15" s="458">
        <v>6.8120000000000003</v>
      </c>
      <c r="G15" s="458">
        <v>6.6280000000000001</v>
      </c>
      <c r="H15" s="458">
        <v>6.4160000000000004</v>
      </c>
      <c r="I15" s="458">
        <v>5.3010000000000002</v>
      </c>
      <c r="J15" s="458">
        <v>-0.52600000000000002</v>
      </c>
      <c r="K15" s="458">
        <v>7.6950000000000003</v>
      </c>
      <c r="L15" s="1471">
        <v>4.4109999999999996</v>
      </c>
      <c r="M15" s="1471">
        <v>5.7430000000000003</v>
      </c>
      <c r="N15" s="459" t="s">
        <v>137</v>
      </c>
    </row>
    <row r="16" spans="1:14" s="5" customFormat="1" ht="21" customHeight="1" x14ac:dyDescent="0.6">
      <c r="A16" s="863"/>
      <c r="B16" s="863" t="s">
        <v>138</v>
      </c>
      <c r="C16" s="862">
        <v>2.9180000000000001</v>
      </c>
      <c r="D16" s="862">
        <v>1.9159999999999999</v>
      </c>
      <c r="E16" s="862">
        <v>0.93400000000000005</v>
      </c>
      <c r="F16" s="862">
        <v>1.7230000000000001</v>
      </c>
      <c r="G16" s="862">
        <v>4.181</v>
      </c>
      <c r="H16" s="862">
        <v>3.5960000000000001</v>
      </c>
      <c r="I16" s="862">
        <v>2.488</v>
      </c>
      <c r="J16" s="862">
        <v>-1.77</v>
      </c>
      <c r="K16" s="862">
        <v>7.0970000000000004</v>
      </c>
      <c r="L16" s="1472">
        <v>0.627</v>
      </c>
      <c r="M16" s="1472">
        <v>3.331</v>
      </c>
      <c r="N16" s="523" t="s">
        <v>139</v>
      </c>
    </row>
    <row r="17" spans="1:14" s="5" customFormat="1" ht="21" customHeight="1" x14ac:dyDescent="0.6">
      <c r="A17" s="231" t="s">
        <v>140</v>
      </c>
      <c r="B17" s="231"/>
      <c r="C17" s="458"/>
      <c r="D17" s="458"/>
      <c r="E17" s="458"/>
      <c r="F17" s="458"/>
      <c r="G17" s="458"/>
      <c r="H17" s="458"/>
      <c r="I17" s="458"/>
      <c r="J17" s="458"/>
      <c r="K17" s="458"/>
      <c r="L17" s="1471"/>
      <c r="M17" s="1471"/>
      <c r="N17" s="231" t="s">
        <v>141</v>
      </c>
    </row>
    <row r="18" spans="1:14" s="5" customFormat="1" ht="21" customHeight="1" x14ac:dyDescent="0.6">
      <c r="A18" s="860" t="s">
        <v>126</v>
      </c>
      <c r="B18" s="860"/>
      <c r="C18" s="861">
        <v>1.3819999999999999</v>
      </c>
      <c r="D18" s="861">
        <v>1.353</v>
      </c>
      <c r="E18" s="861">
        <v>0.30499999999999999</v>
      </c>
      <c r="F18" s="861">
        <v>0.747</v>
      </c>
      <c r="G18" s="861">
        <v>1.7070000000000001</v>
      </c>
      <c r="H18" s="861">
        <v>1.9590000000000001</v>
      </c>
      <c r="I18" s="861">
        <v>1.399</v>
      </c>
      <c r="J18" s="861">
        <v>0.68</v>
      </c>
      <c r="K18" s="861">
        <v>3.1</v>
      </c>
      <c r="L18" s="1469">
        <v>7.31</v>
      </c>
      <c r="M18" s="1469">
        <v>4.625</v>
      </c>
      <c r="N18" s="860" t="s">
        <v>127</v>
      </c>
    </row>
    <row r="19" spans="1:14" s="5" customFormat="1" ht="21" customHeight="1" x14ac:dyDescent="0.6">
      <c r="A19" s="459"/>
      <c r="B19" s="459" t="s">
        <v>128</v>
      </c>
      <c r="C19" s="458">
        <v>1.466</v>
      </c>
      <c r="D19" s="458">
        <v>1.615</v>
      </c>
      <c r="E19" s="458">
        <v>0.121</v>
      </c>
      <c r="F19" s="458">
        <v>1.2669999999999999</v>
      </c>
      <c r="G19" s="458">
        <v>2.1309999999999998</v>
      </c>
      <c r="H19" s="458">
        <v>2.4390000000000001</v>
      </c>
      <c r="I19" s="458">
        <v>1.8129999999999999</v>
      </c>
      <c r="J19" s="458">
        <v>1.2490000000000001</v>
      </c>
      <c r="K19" s="458">
        <v>4.6820000000000004</v>
      </c>
      <c r="L19" s="1471">
        <v>7.992</v>
      </c>
      <c r="M19" s="1471">
        <v>4.1280000000000001</v>
      </c>
      <c r="N19" s="459" t="s">
        <v>129</v>
      </c>
    </row>
    <row r="20" spans="1:14" s="5" customFormat="1" ht="21" customHeight="1" x14ac:dyDescent="0.6">
      <c r="A20" s="523"/>
      <c r="B20" s="523" t="s">
        <v>130</v>
      </c>
      <c r="C20" s="862">
        <v>1.351</v>
      </c>
      <c r="D20" s="862">
        <v>0.432</v>
      </c>
      <c r="E20" s="862">
        <v>0.193</v>
      </c>
      <c r="F20" s="862">
        <v>0.23499999999999999</v>
      </c>
      <c r="G20" s="862">
        <v>1.538</v>
      </c>
      <c r="H20" s="862">
        <v>1.7549999999999999</v>
      </c>
      <c r="I20" s="862">
        <v>1.196</v>
      </c>
      <c r="J20" s="862">
        <v>0.252</v>
      </c>
      <c r="K20" s="862">
        <v>2.5880000000000001</v>
      </c>
      <c r="L20" s="1472">
        <v>8.3840000000000003</v>
      </c>
      <c r="M20" s="1472">
        <v>5.4219999999999997</v>
      </c>
      <c r="N20" s="523" t="s">
        <v>131</v>
      </c>
    </row>
    <row r="21" spans="1:14" s="5" customFormat="1" ht="21" customHeight="1" x14ac:dyDescent="0.6">
      <c r="A21" s="459"/>
      <c r="B21" s="459" t="s">
        <v>132</v>
      </c>
      <c r="C21" s="458">
        <v>0.33200000000000002</v>
      </c>
      <c r="D21" s="458">
        <v>2.758</v>
      </c>
      <c r="E21" s="458">
        <v>0.79900000000000004</v>
      </c>
      <c r="F21" s="458">
        <v>-0.124</v>
      </c>
      <c r="G21" s="458">
        <v>0.48599999999999999</v>
      </c>
      <c r="H21" s="458">
        <v>0.98899999999999999</v>
      </c>
      <c r="I21" s="458">
        <v>0.46800000000000003</v>
      </c>
      <c r="J21" s="458">
        <v>-2.7E-2</v>
      </c>
      <c r="K21" s="458">
        <v>-0.23499999999999999</v>
      </c>
      <c r="L21" s="1471">
        <v>2.4969999999999999</v>
      </c>
      <c r="M21" s="1471">
        <v>3.2690000000000001</v>
      </c>
      <c r="N21" s="459" t="s">
        <v>133</v>
      </c>
    </row>
    <row r="22" spans="1:14" s="5" customFormat="1" ht="21" customHeight="1" x14ac:dyDescent="0.6">
      <c r="A22" s="860" t="s">
        <v>134</v>
      </c>
      <c r="B22" s="860"/>
      <c r="C22" s="861">
        <v>5.42</v>
      </c>
      <c r="D22" s="861">
        <v>4.7119999999999997</v>
      </c>
      <c r="E22" s="861">
        <v>4.7380000000000004</v>
      </c>
      <c r="F22" s="861">
        <v>4.274</v>
      </c>
      <c r="G22" s="861">
        <v>4.444</v>
      </c>
      <c r="H22" s="861">
        <v>4.9059999999999997</v>
      </c>
      <c r="I22" s="861">
        <v>5.0940000000000003</v>
      </c>
      <c r="J22" s="861">
        <v>5.18</v>
      </c>
      <c r="K22" s="861">
        <v>5.7939999999999996</v>
      </c>
      <c r="L22" s="1469">
        <v>9.5850000000000009</v>
      </c>
      <c r="M22" s="1469">
        <v>8.0909999999999993</v>
      </c>
      <c r="N22" s="860" t="s">
        <v>135</v>
      </c>
    </row>
    <row r="23" spans="1:14" s="5" customFormat="1" ht="21" customHeight="1" x14ac:dyDescent="0.6">
      <c r="A23" s="459"/>
      <c r="B23" s="459" t="s">
        <v>136</v>
      </c>
      <c r="C23" s="458">
        <v>4.3419999999999996</v>
      </c>
      <c r="D23" s="458">
        <v>3.0270000000000001</v>
      </c>
      <c r="E23" s="458">
        <v>2.6720000000000002</v>
      </c>
      <c r="F23" s="458">
        <v>2.5350000000000001</v>
      </c>
      <c r="G23" s="458">
        <v>2.7690000000000001</v>
      </c>
      <c r="H23" s="458">
        <v>2.2799999999999998</v>
      </c>
      <c r="I23" s="458">
        <v>4.6269999999999998</v>
      </c>
      <c r="J23" s="458">
        <v>1.5680000000000001</v>
      </c>
      <c r="K23" s="458">
        <v>2.9009999999999998</v>
      </c>
      <c r="L23" s="1471">
        <v>3.984</v>
      </c>
      <c r="M23" s="1471">
        <v>1.83</v>
      </c>
      <c r="N23" s="459" t="s">
        <v>137</v>
      </c>
    </row>
    <row r="24" spans="1:14" s="5" customFormat="1" ht="21" customHeight="1" x14ac:dyDescent="0.6">
      <c r="A24" s="523"/>
      <c r="B24" s="523" t="s">
        <v>138</v>
      </c>
      <c r="C24" s="862">
        <v>5.516</v>
      </c>
      <c r="D24" s="862">
        <v>6.5869999999999997</v>
      </c>
      <c r="E24" s="862">
        <v>10.85</v>
      </c>
      <c r="F24" s="862">
        <v>5.633</v>
      </c>
      <c r="G24" s="862">
        <v>5.6159999999999997</v>
      </c>
      <c r="H24" s="862">
        <v>6.2939999999999996</v>
      </c>
      <c r="I24" s="862">
        <v>6.4770000000000003</v>
      </c>
      <c r="J24" s="862">
        <v>5.1349999999999998</v>
      </c>
      <c r="K24" s="862">
        <v>9.0030000000000001</v>
      </c>
      <c r="L24" s="1472">
        <v>25.198</v>
      </c>
      <c r="M24" s="1472">
        <v>17.079999999999998</v>
      </c>
      <c r="N24" s="523" t="s">
        <v>139</v>
      </c>
    </row>
    <row r="25" spans="1:14" s="5" customFormat="1" ht="10.35" customHeight="1" x14ac:dyDescent="0.6">
      <c r="A25" s="10"/>
      <c r="B25" s="10"/>
      <c r="C25" s="460"/>
      <c r="D25" s="460"/>
      <c r="E25" s="460"/>
      <c r="F25" s="460"/>
      <c r="G25" s="460"/>
      <c r="H25" s="460"/>
      <c r="I25" s="460"/>
      <c r="J25" s="460"/>
      <c r="K25" s="460"/>
      <c r="L25" s="460"/>
      <c r="M25" s="1473"/>
      <c r="N25" s="10"/>
    </row>
    <row r="26" spans="1:14" s="5" customFormat="1" ht="21" customHeight="1" x14ac:dyDescent="0.6">
      <c r="A26" s="226"/>
      <c r="B26" s="226"/>
      <c r="C26" s="226"/>
      <c r="D26" s="226"/>
      <c r="E26" s="226"/>
      <c r="F26" s="226"/>
      <c r="G26" s="226"/>
      <c r="H26" s="226"/>
      <c r="I26" s="226"/>
      <c r="J26" s="1048"/>
      <c r="K26" s="1048"/>
      <c r="L26" s="1048"/>
      <c r="M26" s="226"/>
      <c r="N26" s="226"/>
    </row>
    <row r="27" spans="1:14" s="5" customFormat="1" ht="21" customHeight="1" x14ac:dyDescent="0.6">
      <c r="A27" s="6"/>
      <c r="B27" s="6"/>
      <c r="C27" s="192"/>
      <c r="D27" s="192"/>
      <c r="E27" s="192"/>
      <c r="F27" s="192"/>
      <c r="G27" s="192"/>
      <c r="H27" s="192"/>
      <c r="I27" s="192"/>
      <c r="J27" s="68"/>
      <c r="K27" s="68"/>
      <c r="L27" s="68"/>
      <c r="N27" s="6"/>
    </row>
    <row r="28" spans="1:14" ht="23.4" x14ac:dyDescent="0.6">
      <c r="A28" s="1596"/>
      <c r="B28" s="1596"/>
      <c r="C28" s="7"/>
      <c r="D28" s="7"/>
      <c r="E28" s="7"/>
      <c r="F28" s="7"/>
      <c r="G28" s="7"/>
      <c r="H28" s="7"/>
      <c r="I28" s="7"/>
      <c r="M28" s="5"/>
      <c r="N28" s="7">
        <v>2</v>
      </c>
    </row>
    <row r="29" spans="1:14" ht="22.35" customHeight="1" x14ac:dyDescent="0.6">
      <c r="A29" s="1593" t="s">
        <v>142</v>
      </c>
      <c r="B29" s="1593"/>
      <c r="C29" s="1593"/>
      <c r="D29" s="1593"/>
      <c r="E29" s="1593"/>
      <c r="F29" s="1593"/>
      <c r="G29" s="1593"/>
      <c r="H29" s="1593"/>
      <c r="I29" s="1593"/>
      <c r="J29" s="1593"/>
      <c r="K29" s="1593"/>
      <c r="L29" s="1593"/>
      <c r="M29" s="1593"/>
      <c r="N29" s="1593"/>
    </row>
    <row r="30" spans="1:14" ht="23.4" x14ac:dyDescent="0.6">
      <c r="A30" s="1594" t="s">
        <v>143</v>
      </c>
      <c r="B30" s="1594"/>
      <c r="C30" s="1594"/>
      <c r="D30" s="1594"/>
      <c r="E30" s="1594"/>
      <c r="F30" s="1594"/>
      <c r="G30" s="1594"/>
      <c r="H30" s="1594"/>
      <c r="I30" s="1594"/>
      <c r="J30" s="1594"/>
      <c r="K30" s="1594"/>
      <c r="L30" s="1594"/>
      <c r="M30" s="1594"/>
      <c r="N30" s="1594"/>
    </row>
    <row r="31" spans="1:14" ht="23.4" x14ac:dyDescent="0.6">
      <c r="A31" s="1260" t="s">
        <v>109</v>
      </c>
      <c r="B31" s="1260"/>
      <c r="C31" s="4"/>
      <c r="D31" s="4"/>
      <c r="E31" s="4"/>
      <c r="F31" s="4"/>
      <c r="G31" s="4"/>
      <c r="H31" s="4"/>
      <c r="I31" s="4"/>
      <c r="M31" s="5"/>
      <c r="N31" s="8" t="s">
        <v>144</v>
      </c>
    </row>
    <row r="32" spans="1:14" s="5" customFormat="1" ht="22.35" customHeight="1" x14ac:dyDescent="0.6">
      <c r="A32" s="511"/>
      <c r="B32" s="511"/>
      <c r="C32" s="512">
        <v>2556</v>
      </c>
      <c r="D32" s="512">
        <v>2557</v>
      </c>
      <c r="E32" s="512">
        <v>2558</v>
      </c>
      <c r="F32" s="512">
        <v>2559</v>
      </c>
      <c r="G32" s="512">
        <v>2560</v>
      </c>
      <c r="H32" s="512" t="s">
        <v>110</v>
      </c>
      <c r="I32" s="512" t="s">
        <v>111</v>
      </c>
      <c r="J32" s="512" t="s">
        <v>112</v>
      </c>
      <c r="K32" s="512" t="s">
        <v>113</v>
      </c>
      <c r="L32" s="1466" t="s">
        <v>114</v>
      </c>
      <c r="M32" s="1466" t="s">
        <v>115</v>
      </c>
      <c r="N32" s="513"/>
    </row>
    <row r="33" spans="1:14" s="5" customFormat="1" ht="21" customHeight="1" x14ac:dyDescent="0.6">
      <c r="A33" s="517"/>
      <c r="B33" s="514"/>
      <c r="C33" s="515">
        <v>2013</v>
      </c>
      <c r="D33" s="515">
        <v>2014</v>
      </c>
      <c r="E33" s="515">
        <v>2015</v>
      </c>
      <c r="F33" s="515">
        <v>2016</v>
      </c>
      <c r="G33" s="515">
        <v>2017</v>
      </c>
      <c r="H33" s="515" t="s">
        <v>116</v>
      </c>
      <c r="I33" s="515" t="s">
        <v>145</v>
      </c>
      <c r="J33" s="515" t="s">
        <v>118</v>
      </c>
      <c r="K33" s="515" t="s">
        <v>119</v>
      </c>
      <c r="L33" s="1467" t="s">
        <v>120</v>
      </c>
      <c r="M33" s="1467" t="s">
        <v>121</v>
      </c>
      <c r="N33" s="516"/>
    </row>
    <row r="34" spans="1:14" s="5" customFormat="1" ht="10.35" customHeight="1" x14ac:dyDescent="0.6">
      <c r="A34" s="455"/>
      <c r="B34" s="455"/>
      <c r="C34" s="453"/>
      <c r="D34" s="453"/>
      <c r="E34" s="453"/>
      <c r="F34" s="453"/>
      <c r="G34" s="453"/>
      <c r="H34" s="453"/>
      <c r="I34" s="453"/>
      <c r="J34" s="453"/>
      <c r="K34" s="453"/>
      <c r="L34" s="1474"/>
      <c r="M34" s="1474"/>
      <c r="N34" s="455"/>
    </row>
    <row r="35" spans="1:14" s="5" customFormat="1" ht="21" customHeight="1" x14ac:dyDescent="0.6">
      <c r="A35" s="518" t="s">
        <v>146</v>
      </c>
      <c r="B35" s="518"/>
      <c r="C35" s="519"/>
      <c r="D35" s="519"/>
      <c r="E35" s="519"/>
      <c r="F35" s="519"/>
      <c r="G35" s="519"/>
      <c r="H35" s="519"/>
      <c r="I35" s="519"/>
      <c r="J35" s="519"/>
      <c r="K35" s="519"/>
      <c r="L35" s="1475"/>
      <c r="M35" s="1475"/>
      <c r="N35" s="518" t="s">
        <v>147</v>
      </c>
    </row>
    <row r="36" spans="1:14" s="5" customFormat="1" ht="21" customHeight="1" x14ac:dyDescent="0.6">
      <c r="A36" s="9" t="s">
        <v>126</v>
      </c>
      <c r="B36" s="9"/>
      <c r="C36" s="461">
        <v>218.072</v>
      </c>
      <c r="D36" s="461">
        <v>232.79900000000001</v>
      </c>
      <c r="E36" s="461">
        <v>270.685</v>
      </c>
      <c r="F36" s="461">
        <v>366.86399999999998</v>
      </c>
      <c r="G36" s="461">
        <v>466.26400000000001</v>
      </c>
      <c r="H36" s="461">
        <v>383.45600000000002</v>
      </c>
      <c r="I36" s="461">
        <v>387.267</v>
      </c>
      <c r="J36" s="461">
        <v>135.72900000000001</v>
      </c>
      <c r="K36" s="461">
        <v>456.79199999999997</v>
      </c>
      <c r="L36" s="1476">
        <v>-236.696</v>
      </c>
      <c r="M36" s="1476">
        <v>138.96199999999999</v>
      </c>
      <c r="N36" s="9" t="s">
        <v>127</v>
      </c>
    </row>
    <row r="37" spans="1:14" s="5" customFormat="1" ht="21" customHeight="1" x14ac:dyDescent="0.6">
      <c r="A37" s="520"/>
      <c r="B37" s="520" t="s">
        <v>128</v>
      </c>
      <c r="C37" s="521">
        <v>-339.517</v>
      </c>
      <c r="D37" s="521">
        <v>-370.05599999999998</v>
      </c>
      <c r="E37" s="521">
        <v>-408.45400000000001</v>
      </c>
      <c r="F37" s="521">
        <v>-396.21600000000001</v>
      </c>
      <c r="G37" s="521">
        <v>-367.61500000000001</v>
      </c>
      <c r="H37" s="521">
        <v>-439.84899999999999</v>
      </c>
      <c r="I37" s="521">
        <v>-441.75200000000001</v>
      </c>
      <c r="J37" s="521">
        <v>-601.20100000000002</v>
      </c>
      <c r="K37" s="521">
        <v>-867.98</v>
      </c>
      <c r="L37" s="1477">
        <v>-1012.098</v>
      </c>
      <c r="M37" s="1477">
        <v>-905.37599999999998</v>
      </c>
      <c r="N37" s="520" t="s">
        <v>129</v>
      </c>
    </row>
    <row r="38" spans="1:14" s="5" customFormat="1" ht="21" customHeight="1" x14ac:dyDescent="0.6">
      <c r="A38" s="10"/>
      <c r="B38" s="10" t="s">
        <v>148</v>
      </c>
      <c r="C38" s="462">
        <v>274.31099999999998</v>
      </c>
      <c r="D38" s="462">
        <v>312.88900000000001</v>
      </c>
      <c r="E38" s="462">
        <v>309.28500000000003</v>
      </c>
      <c r="F38" s="462">
        <v>360.24099999999999</v>
      </c>
      <c r="G38" s="462">
        <v>400.29199999999997</v>
      </c>
      <c r="H38" s="462">
        <v>389.11200000000002</v>
      </c>
      <c r="I38" s="462">
        <v>321.51600000000002</v>
      </c>
      <c r="J38" s="462">
        <v>219.48400000000001</v>
      </c>
      <c r="K38" s="462">
        <v>367.721</v>
      </c>
      <c r="L38" s="1478">
        <v>-45.043999999999997</v>
      </c>
      <c r="M38" s="1478">
        <v>248.465</v>
      </c>
      <c r="N38" s="10" t="s">
        <v>131</v>
      </c>
    </row>
    <row r="39" spans="1:14" s="5" customFormat="1" ht="21" customHeight="1" x14ac:dyDescent="0.6">
      <c r="A39" s="520"/>
      <c r="B39" s="520" t="s">
        <v>149</v>
      </c>
      <c r="C39" s="521">
        <v>45.951999999999998</v>
      </c>
      <c r="D39" s="521">
        <v>36.771000000000001</v>
      </c>
      <c r="E39" s="521">
        <v>136.44800000000001</v>
      </c>
      <c r="F39" s="521">
        <v>197.779</v>
      </c>
      <c r="G39" s="521">
        <v>203.535</v>
      </c>
      <c r="H39" s="521">
        <v>177.821</v>
      </c>
      <c r="I39" s="521">
        <v>176.34100000000001</v>
      </c>
      <c r="J39" s="521">
        <v>149.93600000000001</v>
      </c>
      <c r="K39" s="521">
        <v>196.20599999999999</v>
      </c>
      <c r="L39" s="1477">
        <v>89.977000000000004</v>
      </c>
      <c r="M39" s="1477">
        <v>150.00700000000001</v>
      </c>
      <c r="N39" s="520" t="s">
        <v>133</v>
      </c>
    </row>
    <row r="40" spans="1:14" s="5" customFormat="1" ht="21" customHeight="1" x14ac:dyDescent="0.6">
      <c r="A40" s="231" t="s">
        <v>134</v>
      </c>
      <c r="B40" s="9"/>
      <c r="C40" s="461">
        <v>174.191</v>
      </c>
      <c r="D40" s="461">
        <v>154.72499999999999</v>
      </c>
      <c r="E40" s="461">
        <v>-87.191999999999993</v>
      </c>
      <c r="F40" s="461">
        <v>-110.276</v>
      </c>
      <c r="G40" s="461">
        <v>-24.495000000000001</v>
      </c>
      <c r="H40" s="461">
        <v>-52.423999999999999</v>
      </c>
      <c r="I40" s="461">
        <v>5.5E-2</v>
      </c>
      <c r="J40" s="461">
        <v>146.625</v>
      </c>
      <c r="K40" s="461">
        <v>385.42099999999999</v>
      </c>
      <c r="L40" s="1476">
        <v>706.31600000000003</v>
      </c>
      <c r="M40" s="1476">
        <v>278.83600000000001</v>
      </c>
      <c r="N40" s="231" t="s">
        <v>135</v>
      </c>
    </row>
    <row r="41" spans="1:14" s="5" customFormat="1" ht="21" customHeight="1" x14ac:dyDescent="0.6">
      <c r="A41" s="520"/>
      <c r="B41" s="520" t="s">
        <v>150</v>
      </c>
      <c r="C41" s="521">
        <v>101.086</v>
      </c>
      <c r="D41" s="521">
        <v>228.07599999999999</v>
      </c>
      <c r="E41" s="521">
        <v>294.08800000000002</v>
      </c>
      <c r="F41" s="521">
        <v>209.44200000000001</v>
      </c>
      <c r="G41" s="521">
        <v>164.08699999999999</v>
      </c>
      <c r="H41" s="521">
        <v>-53.204000000000001</v>
      </c>
      <c r="I41" s="521">
        <v>93.712999999999994</v>
      </c>
      <c r="J41" s="521">
        <v>320.48099999999999</v>
      </c>
      <c r="K41" s="521">
        <v>288.625</v>
      </c>
      <c r="L41" s="1477">
        <v>336.49799999999999</v>
      </c>
      <c r="M41" s="1477">
        <v>247.26900000000001</v>
      </c>
      <c r="N41" s="520" t="s">
        <v>137</v>
      </c>
    </row>
    <row r="42" spans="1:14" s="5" customFormat="1" ht="21" customHeight="1" x14ac:dyDescent="0.6">
      <c r="A42" s="10"/>
      <c r="B42" s="10" t="s">
        <v>138</v>
      </c>
      <c r="C42" s="462">
        <v>-52.765000000000001</v>
      </c>
      <c r="D42" s="462">
        <v>-6.0839999999999996</v>
      </c>
      <c r="E42" s="462">
        <v>36.692999999999998</v>
      </c>
      <c r="F42" s="462">
        <v>-5.7839999999999998</v>
      </c>
      <c r="G42" s="462">
        <v>-20.158999999999999</v>
      </c>
      <c r="H42" s="462">
        <v>68.281999999999996</v>
      </c>
      <c r="I42" s="462">
        <v>53.524000000000001</v>
      </c>
      <c r="J42" s="462">
        <v>2.8370000000000002</v>
      </c>
      <c r="K42" s="462">
        <v>70.475999999999999</v>
      </c>
      <c r="L42" s="1478">
        <v>130.59399999999999</v>
      </c>
      <c r="M42" s="1478">
        <v>-24.140999999999998</v>
      </c>
      <c r="N42" s="10" t="s">
        <v>139</v>
      </c>
    </row>
    <row r="43" spans="1:14" s="5" customFormat="1" ht="21" customHeight="1" x14ac:dyDescent="0.6">
      <c r="A43" s="518" t="s">
        <v>151</v>
      </c>
      <c r="B43" s="518"/>
      <c r="C43" s="521"/>
      <c r="D43" s="521"/>
      <c r="E43" s="521"/>
      <c r="F43" s="521"/>
      <c r="G43" s="521"/>
      <c r="H43" s="521"/>
      <c r="I43" s="521"/>
      <c r="J43" s="521"/>
      <c r="K43" s="521"/>
      <c r="L43" s="1477"/>
      <c r="M43" s="1477"/>
      <c r="N43" s="518" t="s">
        <v>152</v>
      </c>
    </row>
    <row r="44" spans="1:14" s="5" customFormat="1" ht="21" customHeight="1" x14ac:dyDescent="0.6">
      <c r="A44" s="9" t="s">
        <v>153</v>
      </c>
      <c r="B44" s="9"/>
      <c r="C44" s="461">
        <v>7.984</v>
      </c>
      <c r="D44" s="461">
        <v>7.335</v>
      </c>
      <c r="E44" s="461">
        <v>6.7279999999999998</v>
      </c>
      <c r="F44" s="461">
        <v>6.26</v>
      </c>
      <c r="G44" s="461">
        <v>5.6790000000000003</v>
      </c>
      <c r="H44" s="461">
        <v>5.1360000000000001</v>
      </c>
      <c r="I44" s="461">
        <v>4.8319999999999999</v>
      </c>
      <c r="J44" s="461">
        <v>6.6150000000000002</v>
      </c>
      <c r="K44" s="461">
        <v>5.6180000000000003</v>
      </c>
      <c r="L44" s="1476">
        <v>4.5</v>
      </c>
      <c r="M44" s="1476">
        <v>4.4349999999999996</v>
      </c>
      <c r="N44" s="9" t="s">
        <v>127</v>
      </c>
    </row>
    <row r="45" spans="1:14" s="5" customFormat="1" ht="21" customHeight="1" x14ac:dyDescent="0.6">
      <c r="A45" s="520"/>
      <c r="B45" s="520" t="s">
        <v>154</v>
      </c>
      <c r="C45" s="521">
        <v>7.3579999999999997</v>
      </c>
      <c r="D45" s="521">
        <v>6.1580000000000004</v>
      </c>
      <c r="E45" s="521">
        <v>5.2750000000000004</v>
      </c>
      <c r="F45" s="521">
        <v>4.875</v>
      </c>
      <c r="G45" s="521">
        <v>4.3579999999999997</v>
      </c>
      <c r="H45" s="521">
        <v>3.8919999999999999</v>
      </c>
      <c r="I45" s="521">
        <v>3.6749999999999998</v>
      </c>
      <c r="J45" s="521">
        <v>8.0920000000000005</v>
      </c>
      <c r="K45" s="521">
        <v>5.35</v>
      </c>
      <c r="L45" s="1477">
        <v>3.633</v>
      </c>
      <c r="M45" s="1477">
        <v>3.625</v>
      </c>
      <c r="N45" s="520" t="s">
        <v>129</v>
      </c>
    </row>
    <row r="46" spans="1:14" s="5" customFormat="1" ht="21" customHeight="1" x14ac:dyDescent="0.6">
      <c r="A46" s="10"/>
      <c r="B46" s="10" t="s">
        <v>155</v>
      </c>
      <c r="C46" s="462">
        <v>4.95</v>
      </c>
      <c r="D46" s="462">
        <v>4.7080000000000002</v>
      </c>
      <c r="E46" s="462">
        <v>4.367</v>
      </c>
      <c r="F46" s="462">
        <v>3.9079999999999999</v>
      </c>
      <c r="G46" s="462">
        <v>3.5670000000000002</v>
      </c>
      <c r="H46" s="462">
        <v>3.2080000000000002</v>
      </c>
      <c r="I46" s="462">
        <v>2.9750000000000001</v>
      </c>
      <c r="J46" s="462">
        <v>3.625</v>
      </c>
      <c r="K46" s="462">
        <v>3.5750000000000002</v>
      </c>
      <c r="L46" s="1478">
        <v>3.0670000000000002</v>
      </c>
      <c r="M46" s="1478">
        <v>3.0249999999999999</v>
      </c>
      <c r="N46" s="10" t="s">
        <v>156</v>
      </c>
    </row>
    <row r="47" spans="1:14" s="5" customFormat="1" ht="21" customHeight="1" x14ac:dyDescent="0.6">
      <c r="A47" s="520"/>
      <c r="B47" s="520" t="s">
        <v>157</v>
      </c>
      <c r="C47" s="521">
        <v>7.625</v>
      </c>
      <c r="D47" s="521">
        <v>6.2</v>
      </c>
      <c r="E47" s="521">
        <v>5.4249999999999998</v>
      </c>
      <c r="F47" s="521">
        <v>4.95</v>
      </c>
      <c r="G47" s="521">
        <v>4.45</v>
      </c>
      <c r="H47" s="521">
        <v>4.1749999999999998</v>
      </c>
      <c r="I47" s="521">
        <v>3.9249999999999998</v>
      </c>
      <c r="J47" s="521">
        <v>4.6500000000000004</v>
      </c>
      <c r="K47" s="521">
        <v>4.625</v>
      </c>
      <c r="L47" s="1477">
        <v>3.875</v>
      </c>
      <c r="M47" s="1477">
        <v>4.0250000000000004</v>
      </c>
      <c r="N47" s="520" t="s">
        <v>158</v>
      </c>
    </row>
    <row r="48" spans="1:14" s="5" customFormat="1" ht="21" customHeight="1" x14ac:dyDescent="0.6">
      <c r="A48" s="10"/>
      <c r="B48" s="10" t="s">
        <v>148</v>
      </c>
      <c r="C48" s="462">
        <v>12.141999999999999</v>
      </c>
      <c r="D48" s="462">
        <v>11.725</v>
      </c>
      <c r="E48" s="462">
        <v>10.967000000000001</v>
      </c>
      <c r="F48" s="462">
        <v>10.108000000000001</v>
      </c>
      <c r="G48" s="462">
        <v>9.125</v>
      </c>
      <c r="H48" s="462">
        <v>8.2249999999999996</v>
      </c>
      <c r="I48" s="462">
        <v>7.5830000000000002</v>
      </c>
      <c r="J48" s="462">
        <v>7.9669999999999996</v>
      </c>
      <c r="K48" s="462">
        <v>7.758</v>
      </c>
      <c r="L48" s="1478">
        <v>6.758</v>
      </c>
      <c r="M48" s="1478">
        <v>6.5670000000000002</v>
      </c>
      <c r="N48" s="10" t="s">
        <v>131</v>
      </c>
    </row>
    <row r="49" spans="1:14" s="5" customFormat="1" ht="21" customHeight="1" x14ac:dyDescent="0.6">
      <c r="A49" s="520"/>
      <c r="B49" s="520" t="s">
        <v>132</v>
      </c>
      <c r="C49" s="521">
        <v>4.008</v>
      </c>
      <c r="D49" s="521">
        <v>3.5830000000000002</v>
      </c>
      <c r="E49" s="521">
        <v>3.375</v>
      </c>
      <c r="F49" s="521">
        <v>3.1080000000000001</v>
      </c>
      <c r="G49" s="521">
        <v>2.8170000000000002</v>
      </c>
      <c r="H49" s="521">
        <v>2.4329999999999998</v>
      </c>
      <c r="I49" s="521">
        <v>2.3580000000000001</v>
      </c>
      <c r="J49" s="521">
        <v>2.8</v>
      </c>
      <c r="K49" s="521">
        <v>2.8170000000000002</v>
      </c>
      <c r="L49" s="1477">
        <v>2.5920000000000001</v>
      </c>
      <c r="M49" s="1477">
        <v>2.5670000000000002</v>
      </c>
      <c r="N49" s="520" t="s">
        <v>133</v>
      </c>
    </row>
    <row r="50" spans="1:14" s="5" customFormat="1" ht="10.35" customHeight="1" x14ac:dyDescent="0.6">
      <c r="A50" s="463"/>
      <c r="B50" s="464"/>
      <c r="C50" s="465"/>
      <c r="D50" s="465"/>
      <c r="E50" s="465"/>
      <c r="F50" s="465"/>
      <c r="G50" s="465"/>
      <c r="H50" s="465"/>
      <c r="I50" s="465"/>
      <c r="J50" s="465"/>
      <c r="K50" s="465"/>
      <c r="L50" s="465"/>
      <c r="M50" s="1479"/>
      <c r="N50" s="465"/>
    </row>
    <row r="51" spans="1:14" s="5" customFormat="1" ht="14.1" customHeight="1" x14ac:dyDescent="0.6">
      <c r="A51" s="68"/>
      <c r="B51" s="466"/>
      <c r="C51" s="466"/>
      <c r="D51" s="466"/>
      <c r="E51" s="466"/>
      <c r="F51" s="466"/>
      <c r="G51" s="466"/>
      <c r="H51" s="466"/>
      <c r="I51" s="466"/>
      <c r="J51" s="68"/>
      <c r="K51" s="68"/>
      <c r="L51" s="68"/>
      <c r="N51" s="466"/>
    </row>
    <row r="52" spans="1:14" s="12" customFormat="1" ht="17.100000000000001" customHeight="1" x14ac:dyDescent="0.6">
      <c r="A52" s="1591" t="s">
        <v>159</v>
      </c>
      <c r="B52" s="1591"/>
      <c r="C52" s="1591"/>
      <c r="D52" s="1591"/>
      <c r="E52" s="1591"/>
      <c r="F52" s="1591"/>
      <c r="G52" s="1591"/>
      <c r="H52" s="1591"/>
      <c r="I52" s="1261"/>
      <c r="J52" s="68"/>
      <c r="K52" s="68"/>
      <c r="L52" s="68"/>
      <c r="M52" s="5"/>
      <c r="N52" s="467" t="s">
        <v>160</v>
      </c>
    </row>
    <row r="53" spans="1:14" s="12" customFormat="1" ht="17.100000000000001" customHeight="1" x14ac:dyDescent="0.6">
      <c r="A53" s="1591" t="s">
        <v>161</v>
      </c>
      <c r="B53" s="1591"/>
      <c r="C53" s="1591"/>
      <c r="D53" s="1591"/>
      <c r="E53" s="1591"/>
      <c r="F53" s="1591"/>
      <c r="G53" s="1591"/>
      <c r="H53" s="1591"/>
      <c r="I53" s="1261"/>
      <c r="J53" s="68"/>
      <c r="K53" s="68"/>
      <c r="L53" s="68"/>
      <c r="M53" s="5"/>
      <c r="N53" s="467" t="s">
        <v>162</v>
      </c>
    </row>
    <row r="54" spans="1:14" s="12" customFormat="1" ht="17.100000000000001" customHeight="1" x14ac:dyDescent="0.6">
      <c r="A54" s="1591" t="s">
        <v>163</v>
      </c>
      <c r="B54" s="1591"/>
      <c r="C54" s="1591"/>
      <c r="D54" s="1591"/>
      <c r="E54" s="1591"/>
      <c r="F54" s="1591"/>
      <c r="G54" s="1591"/>
      <c r="H54" s="1591"/>
      <c r="I54" s="1261"/>
      <c r="J54" s="68"/>
      <c r="K54" s="68"/>
      <c r="L54" s="68"/>
      <c r="M54" s="5"/>
      <c r="N54" s="432" t="s">
        <v>164</v>
      </c>
    </row>
    <row r="55" spans="1:14" s="12" customFormat="1" ht="17.100000000000001" customHeight="1" x14ac:dyDescent="0.6">
      <c r="A55" s="1591" t="s">
        <v>165</v>
      </c>
      <c r="B55" s="1591"/>
      <c r="C55" s="1591"/>
      <c r="D55" s="1591"/>
      <c r="E55" s="1591"/>
      <c r="F55" s="1591"/>
      <c r="G55" s="1591"/>
      <c r="H55" s="1591"/>
      <c r="I55" s="1261"/>
      <c r="J55" s="68"/>
      <c r="K55" s="68"/>
      <c r="L55" s="68"/>
      <c r="M55" s="5"/>
      <c r="N55" s="1218"/>
    </row>
    <row r="56" spans="1:14" s="12" customFormat="1" ht="17.100000000000001" customHeight="1" x14ac:dyDescent="0.6">
      <c r="A56" s="1591" t="s">
        <v>166</v>
      </c>
      <c r="B56" s="1591"/>
      <c r="C56" s="1591"/>
      <c r="D56" s="1591"/>
      <c r="E56" s="1591"/>
      <c r="F56" s="1591"/>
      <c r="G56" s="1591"/>
      <c r="H56" s="1591"/>
      <c r="I56" s="1261"/>
      <c r="J56" s="68"/>
      <c r="K56" s="68"/>
      <c r="L56" s="68"/>
      <c r="M56" s="5"/>
      <c r="N56" s="1261"/>
    </row>
    <row r="57" spans="1:14" s="12" customFormat="1" ht="17.100000000000001" customHeight="1" x14ac:dyDescent="0.6">
      <c r="A57" s="1591" t="s">
        <v>167</v>
      </c>
      <c r="B57" s="1591"/>
      <c r="C57" s="1591"/>
      <c r="D57" s="1591"/>
      <c r="E57" s="1591"/>
      <c r="F57" s="1591"/>
      <c r="G57" s="1591"/>
      <c r="H57" s="1591"/>
      <c r="I57" s="1261"/>
      <c r="J57" s="68"/>
      <c r="K57" s="68"/>
      <c r="L57" s="68"/>
      <c r="M57" s="5"/>
      <c r="N57" s="1261"/>
    </row>
    <row r="58" spans="1:14" s="12" customFormat="1" ht="17.100000000000001" customHeight="1" x14ac:dyDescent="0.6">
      <c r="A58" s="1591" t="s">
        <v>168</v>
      </c>
      <c r="B58" s="1591"/>
      <c r="C58" s="1591"/>
      <c r="D58" s="1591"/>
      <c r="E58" s="1591"/>
      <c r="F58" s="1591"/>
      <c r="G58" s="1261"/>
      <c r="H58" s="1261"/>
      <c r="I58" s="1261"/>
      <c r="J58" s="68"/>
      <c r="K58" s="68"/>
      <c r="L58" s="68"/>
      <c r="M58" s="5"/>
      <c r="N58" s="1261"/>
    </row>
  </sheetData>
  <mergeCells count="14">
    <mergeCell ref="A57:H57"/>
    <mergeCell ref="A58:F58"/>
    <mergeCell ref="A1:B1"/>
    <mergeCell ref="A2:N2"/>
    <mergeCell ref="A3:N3"/>
    <mergeCell ref="A4:B4"/>
    <mergeCell ref="A56:H56"/>
    <mergeCell ref="A28:B28"/>
    <mergeCell ref="A29:N29"/>
    <mergeCell ref="A30:N30"/>
    <mergeCell ref="A52:H52"/>
    <mergeCell ref="A53:H53"/>
    <mergeCell ref="A54:H54"/>
    <mergeCell ref="A55:H55"/>
  </mergeCells>
  <phoneticPr fontId="0" type="noConversion"/>
  <pageMargins left="0.23622047244094491" right="0.23622047244094491" top="0.74803149606299213" bottom="0.74803149606299213" header="0.31496062992125984" footer="0.31496062992125984"/>
  <pageSetup paperSize="9" scale="75" fitToHeight="0" orientation="landscape" r:id="rId1"/>
  <headerFooter alignWithMargins="0"/>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38"/>
  <sheetViews>
    <sheetView showGridLines="0" zoomScale="70" zoomScaleNormal="70" workbookViewId="0">
      <selection activeCell="J6" sqref="J6"/>
    </sheetView>
  </sheetViews>
  <sheetFormatPr defaultColWidth="9.375" defaultRowHeight="23.4" x14ac:dyDescent="0.6"/>
  <cols>
    <col min="1" max="2" width="1.5" style="16" customWidth="1"/>
    <col min="3" max="3" width="46.375" style="16" customWidth="1"/>
    <col min="4" max="11" width="14.625" style="16" customWidth="1"/>
    <col min="12" max="13" width="1.5" style="16" customWidth="1"/>
    <col min="14" max="14" width="46.125" style="16" customWidth="1"/>
    <col min="15" max="16384" width="9.375" style="16"/>
  </cols>
  <sheetData>
    <row r="1" spans="1:14" ht="15" customHeight="1" x14ac:dyDescent="0.6">
      <c r="A1" s="21"/>
      <c r="B1" s="21"/>
      <c r="C1" s="21"/>
      <c r="D1" s="14"/>
      <c r="E1" s="14"/>
      <c r="F1" s="14"/>
      <c r="G1" s="14"/>
      <c r="H1" s="14"/>
      <c r="I1" s="14"/>
      <c r="J1" s="14"/>
      <c r="K1" s="14"/>
      <c r="L1" s="14"/>
      <c r="M1" s="14"/>
      <c r="N1" s="15">
        <v>3</v>
      </c>
    </row>
    <row r="2" spans="1:14" s="17" customFormat="1" ht="21" customHeight="1" x14ac:dyDescent="0.6">
      <c r="A2" s="1597" t="s">
        <v>169</v>
      </c>
      <c r="B2" s="1597"/>
      <c r="C2" s="1597"/>
      <c r="D2" s="1597"/>
      <c r="E2" s="1597"/>
      <c r="F2" s="1597"/>
      <c r="G2" s="1597"/>
      <c r="H2" s="1597"/>
      <c r="I2" s="1597"/>
      <c r="J2" s="1597"/>
      <c r="K2" s="1597"/>
      <c r="L2" s="1597"/>
      <c r="M2" s="1597"/>
      <c r="N2" s="1597"/>
    </row>
    <row r="3" spans="1:14" s="17" customFormat="1" ht="21" customHeight="1" x14ac:dyDescent="0.6">
      <c r="A3" s="1598" t="s">
        <v>170</v>
      </c>
      <c r="B3" s="1598"/>
      <c r="C3" s="1598"/>
      <c r="D3" s="1598"/>
      <c r="E3" s="1598"/>
      <c r="F3" s="1598"/>
      <c r="G3" s="1598"/>
      <c r="H3" s="1598"/>
      <c r="I3" s="1598"/>
      <c r="J3" s="1598"/>
      <c r="K3" s="1598"/>
      <c r="L3" s="1598"/>
      <c r="M3" s="1598"/>
      <c r="N3" s="1598"/>
    </row>
    <row r="4" spans="1:14" s="17" customFormat="1" ht="21" customHeight="1" x14ac:dyDescent="0.6">
      <c r="A4" s="18" t="s">
        <v>171</v>
      </c>
      <c r="B4" s="18"/>
      <c r="C4" s="18"/>
      <c r="D4" s="14"/>
      <c r="E4" s="14"/>
      <c r="F4" s="14"/>
      <c r="G4" s="14"/>
      <c r="H4" s="14"/>
      <c r="I4" s="14"/>
      <c r="J4" s="14"/>
      <c r="K4" s="14"/>
      <c r="L4" s="14"/>
      <c r="M4" s="14"/>
      <c r="N4" s="19" t="s">
        <v>172</v>
      </c>
    </row>
    <row r="5" spans="1:14" s="17" customFormat="1" ht="26.1" customHeight="1" x14ac:dyDescent="0.6">
      <c r="A5" s="524"/>
      <c r="B5" s="524"/>
      <c r="C5" s="524"/>
      <c r="D5" s="1599" t="s">
        <v>173</v>
      </c>
      <c r="E5" s="1599"/>
      <c r="F5" s="526">
        <v>2567</v>
      </c>
      <c r="G5" s="526"/>
      <c r="H5" s="526"/>
      <c r="I5" s="526"/>
      <c r="J5" s="526"/>
      <c r="K5" s="526" t="s">
        <v>174</v>
      </c>
      <c r="L5" s="527"/>
      <c r="M5" s="527"/>
      <c r="N5" s="524"/>
    </row>
    <row r="6" spans="1:14" s="17" customFormat="1" ht="21" customHeight="1" x14ac:dyDescent="0.6">
      <c r="A6" s="528"/>
      <c r="B6" s="528"/>
      <c r="C6" s="529"/>
      <c r="D6" s="1600" t="s">
        <v>175</v>
      </c>
      <c r="E6" s="1600"/>
      <c r="F6" s="531">
        <v>2024</v>
      </c>
      <c r="G6" s="531"/>
      <c r="H6" s="531"/>
      <c r="I6" s="531"/>
      <c r="J6" s="531"/>
      <c r="K6" s="531" t="s">
        <v>176</v>
      </c>
      <c r="L6" s="533"/>
      <c r="M6" s="533"/>
      <c r="N6" s="529"/>
    </row>
    <row r="7" spans="1:14" s="17" customFormat="1" ht="21" customHeight="1" x14ac:dyDescent="0.6">
      <c r="A7" s="528"/>
      <c r="B7" s="528"/>
      <c r="C7" s="529"/>
      <c r="D7" s="1278">
        <v>2565</v>
      </c>
      <c r="E7" s="1278">
        <v>2566</v>
      </c>
      <c r="F7" s="526" t="s">
        <v>177</v>
      </c>
      <c r="G7" s="526" t="s">
        <v>178</v>
      </c>
      <c r="H7" s="526" t="s">
        <v>179</v>
      </c>
      <c r="I7" s="526" t="s">
        <v>180</v>
      </c>
      <c r="J7" s="526" t="s">
        <v>181</v>
      </c>
      <c r="K7" s="526" t="s">
        <v>182</v>
      </c>
      <c r="L7" s="533"/>
      <c r="M7" s="533"/>
      <c r="N7" s="529"/>
    </row>
    <row r="8" spans="1:14" s="17" customFormat="1" ht="21" customHeight="1" x14ac:dyDescent="0.6">
      <c r="A8" s="535"/>
      <c r="B8" s="535"/>
      <c r="C8" s="536"/>
      <c r="D8" s="1283">
        <v>2022</v>
      </c>
      <c r="E8" s="1283">
        <v>2023</v>
      </c>
      <c r="F8" s="537" t="s">
        <v>183</v>
      </c>
      <c r="G8" s="537" t="s">
        <v>184</v>
      </c>
      <c r="H8" s="537" t="s">
        <v>185</v>
      </c>
      <c r="I8" s="537" t="s">
        <v>186</v>
      </c>
      <c r="J8" s="537" t="s">
        <v>187</v>
      </c>
      <c r="K8" s="537" t="s">
        <v>188</v>
      </c>
      <c r="L8" s="538"/>
      <c r="M8" s="538"/>
      <c r="N8" s="536"/>
    </row>
    <row r="9" spans="1:14" s="17" customFormat="1" ht="10.35" customHeight="1" x14ac:dyDescent="0.6">
      <c r="C9" s="20"/>
      <c r="D9" s="239"/>
      <c r="E9" s="239"/>
      <c r="F9" s="239"/>
      <c r="G9" s="239"/>
      <c r="H9" s="239"/>
      <c r="I9" s="239"/>
      <c r="J9" s="239"/>
      <c r="K9" s="239"/>
      <c r="L9" s="21"/>
      <c r="M9" s="21"/>
      <c r="N9" s="20"/>
    </row>
    <row r="10" spans="1:14" s="17" customFormat="1" ht="23.85" customHeight="1" x14ac:dyDescent="0.6">
      <c r="A10" s="539" t="s">
        <v>189</v>
      </c>
      <c r="B10" s="539"/>
      <c r="C10" s="539"/>
      <c r="D10" s="540"/>
      <c r="E10" s="540"/>
      <c r="F10" s="540"/>
      <c r="G10" s="540"/>
      <c r="H10" s="540"/>
      <c r="I10" s="540"/>
      <c r="J10" s="540"/>
      <c r="K10" s="540"/>
      <c r="L10" s="539" t="s">
        <v>190</v>
      </c>
      <c r="M10" s="539"/>
      <c r="N10" s="539"/>
    </row>
    <row r="11" spans="1:14" s="17" customFormat="1" ht="23.85" customHeight="1" x14ac:dyDescent="0.6">
      <c r="A11" s="5"/>
      <c r="B11" s="24" t="s">
        <v>191</v>
      </c>
      <c r="C11" s="24"/>
      <c r="D11" s="239"/>
      <c r="E11" s="239"/>
      <c r="F11" s="239"/>
      <c r="G11" s="239"/>
      <c r="H11" s="239"/>
      <c r="I11" s="239"/>
      <c r="J11" s="239"/>
      <c r="K11" s="239"/>
      <c r="L11" s="5"/>
      <c r="M11" s="24" t="s">
        <v>191</v>
      </c>
      <c r="N11" s="24"/>
    </row>
    <row r="12" spans="1:14" s="17" customFormat="1" ht="23.85" customHeight="1" x14ac:dyDescent="0.6">
      <c r="A12" s="522"/>
      <c r="B12" s="522"/>
      <c r="C12" s="522" t="s">
        <v>192</v>
      </c>
      <c r="D12" s="1095" t="s">
        <v>193</v>
      </c>
      <c r="E12" s="1095" t="s">
        <v>194</v>
      </c>
      <c r="F12" s="1095" t="s">
        <v>194</v>
      </c>
      <c r="G12" s="1095" t="s">
        <v>194</v>
      </c>
      <c r="H12" s="1095" t="s">
        <v>194</v>
      </c>
      <c r="I12" s="1095" t="s">
        <v>194</v>
      </c>
      <c r="J12" s="1095" t="s">
        <v>194</v>
      </c>
      <c r="K12" s="1095" t="s">
        <v>194</v>
      </c>
      <c r="L12" s="522" t="s">
        <v>194</v>
      </c>
      <c r="M12" s="522"/>
      <c r="N12" s="522" t="s">
        <v>175</v>
      </c>
    </row>
    <row r="13" spans="1:14" s="17" customFormat="1" ht="23.85" customHeight="1" x14ac:dyDescent="0.6">
      <c r="A13" s="5"/>
      <c r="B13" s="5"/>
      <c r="C13" s="5" t="s">
        <v>195</v>
      </c>
      <c r="D13" s="240" t="s">
        <v>193</v>
      </c>
      <c r="E13" s="240" t="s">
        <v>194</v>
      </c>
      <c r="F13" s="240" t="s">
        <v>194</v>
      </c>
      <c r="G13" s="240" t="s">
        <v>194</v>
      </c>
      <c r="H13" s="240" t="s">
        <v>194</v>
      </c>
      <c r="I13" s="240" t="s">
        <v>194</v>
      </c>
      <c r="J13" s="240" t="s">
        <v>194</v>
      </c>
      <c r="K13" s="240" t="s">
        <v>194</v>
      </c>
      <c r="L13" s="5" t="s">
        <v>194</v>
      </c>
      <c r="M13" s="5"/>
      <c r="N13" s="5" t="s">
        <v>196</v>
      </c>
    </row>
    <row r="14" spans="1:14" s="17" customFormat="1" ht="23.85" customHeight="1" x14ac:dyDescent="0.6">
      <c r="A14" s="522"/>
      <c r="B14" s="542" t="s">
        <v>197</v>
      </c>
      <c r="C14" s="542"/>
      <c r="D14" s="888"/>
      <c r="E14" s="888"/>
      <c r="F14" s="888"/>
      <c r="G14" s="888"/>
      <c r="H14" s="888"/>
      <c r="I14" s="888"/>
      <c r="J14" s="888"/>
      <c r="K14" s="888"/>
      <c r="L14" s="522"/>
      <c r="M14" s="542" t="s">
        <v>197</v>
      </c>
      <c r="N14" s="542"/>
    </row>
    <row r="15" spans="1:14" s="17" customFormat="1" ht="23.85" customHeight="1" x14ac:dyDescent="0.6">
      <c r="A15" s="5"/>
      <c r="B15" s="5"/>
      <c r="C15" s="5" t="s">
        <v>192</v>
      </c>
      <c r="D15" s="1096" t="s">
        <v>193</v>
      </c>
      <c r="E15" s="1096" t="s">
        <v>194</v>
      </c>
      <c r="F15" s="1096" t="s">
        <v>194</v>
      </c>
      <c r="G15" s="1096" t="s">
        <v>194</v>
      </c>
      <c r="H15" s="1096" t="s">
        <v>194</v>
      </c>
      <c r="I15" s="1096" t="s">
        <v>194</v>
      </c>
      <c r="J15" s="1096" t="s">
        <v>194</v>
      </c>
      <c r="K15" s="1096" t="s">
        <v>194</v>
      </c>
      <c r="L15" s="5" t="s">
        <v>194</v>
      </c>
      <c r="M15" s="5"/>
      <c r="N15" s="5" t="s">
        <v>175</v>
      </c>
    </row>
    <row r="16" spans="1:14" s="17" customFormat="1" ht="23.85" customHeight="1" x14ac:dyDescent="0.6">
      <c r="A16" s="522"/>
      <c r="B16" s="522"/>
      <c r="C16" s="551" t="s">
        <v>195</v>
      </c>
      <c r="D16" s="888" t="s">
        <v>193</v>
      </c>
      <c r="E16" s="888" t="s">
        <v>194</v>
      </c>
      <c r="F16" s="1118" t="s">
        <v>194</v>
      </c>
      <c r="G16" s="1118" t="s">
        <v>194</v>
      </c>
      <c r="H16" s="1118" t="s">
        <v>194</v>
      </c>
      <c r="I16" s="1118" t="s">
        <v>194</v>
      </c>
      <c r="J16" s="1118" t="s">
        <v>194</v>
      </c>
      <c r="K16" s="1118" t="s">
        <v>194</v>
      </c>
      <c r="L16" s="522" t="s">
        <v>194</v>
      </c>
      <c r="M16" s="522"/>
      <c r="N16" s="522" t="s">
        <v>196</v>
      </c>
    </row>
    <row r="17" spans="1:14" s="17" customFormat="1" ht="23.85" customHeight="1" x14ac:dyDescent="0.6">
      <c r="A17" s="5"/>
      <c r="B17" s="24" t="s">
        <v>198</v>
      </c>
      <c r="C17" s="24"/>
      <c r="D17" s="241"/>
      <c r="E17" s="241"/>
      <c r="F17" s="15"/>
      <c r="G17" s="15"/>
      <c r="H17" s="15"/>
      <c r="I17" s="15"/>
      <c r="J17" s="15"/>
      <c r="K17" s="15"/>
      <c r="M17" s="24" t="s">
        <v>198</v>
      </c>
      <c r="N17" s="24"/>
    </row>
    <row r="18" spans="1:14" s="17" customFormat="1" ht="23.85" customHeight="1" x14ac:dyDescent="0.6">
      <c r="A18" s="522"/>
      <c r="B18" s="522"/>
      <c r="C18" s="522" t="s">
        <v>192</v>
      </c>
      <c r="D18" s="1165" t="s">
        <v>193</v>
      </c>
      <c r="E18" s="1165" t="s">
        <v>194</v>
      </c>
      <c r="F18" s="1095" t="s">
        <v>194</v>
      </c>
      <c r="G18" s="1095" t="s">
        <v>194</v>
      </c>
      <c r="H18" s="1095" t="s">
        <v>194</v>
      </c>
      <c r="I18" s="1095" t="s">
        <v>194</v>
      </c>
      <c r="J18" s="1095" t="s">
        <v>194</v>
      </c>
      <c r="K18" s="1095" t="s">
        <v>194</v>
      </c>
      <c r="L18" s="522" t="s">
        <v>194</v>
      </c>
      <c r="M18" s="522"/>
      <c r="N18" s="522" t="s">
        <v>175</v>
      </c>
    </row>
    <row r="19" spans="1:14" s="17" customFormat="1" ht="23.85" customHeight="1" x14ac:dyDescent="0.6">
      <c r="A19" s="5"/>
      <c r="B19" s="5"/>
      <c r="C19" s="5" t="s">
        <v>195</v>
      </c>
      <c r="D19" s="240" t="s">
        <v>193</v>
      </c>
      <c r="E19" s="240" t="s">
        <v>194</v>
      </c>
      <c r="F19" s="15" t="s">
        <v>194</v>
      </c>
      <c r="G19" s="15" t="s">
        <v>194</v>
      </c>
      <c r="H19" s="15" t="s">
        <v>194</v>
      </c>
      <c r="I19" s="15" t="s">
        <v>194</v>
      </c>
      <c r="J19" s="15" t="s">
        <v>194</v>
      </c>
      <c r="K19" s="15" t="s">
        <v>194</v>
      </c>
      <c r="L19" s="25" t="s">
        <v>194</v>
      </c>
      <c r="M19" s="25"/>
      <c r="N19" s="24" t="s">
        <v>196</v>
      </c>
    </row>
    <row r="20" spans="1:14" s="17" customFormat="1" ht="23.85" customHeight="1" x14ac:dyDescent="0.6">
      <c r="A20" s="539" t="s">
        <v>199</v>
      </c>
      <c r="B20" s="539"/>
      <c r="C20" s="551"/>
      <c r="D20" s="888"/>
      <c r="E20" s="888"/>
      <c r="F20" s="888"/>
      <c r="G20" s="888"/>
      <c r="H20" s="888"/>
      <c r="I20" s="888"/>
      <c r="J20" s="888"/>
      <c r="K20" s="888"/>
      <c r="L20" s="539" t="s">
        <v>200</v>
      </c>
      <c r="M20" s="539"/>
      <c r="N20" s="539"/>
    </row>
    <row r="21" spans="1:14" s="17" customFormat="1" ht="23.85" customHeight="1" x14ac:dyDescent="0.6">
      <c r="A21" s="5"/>
      <c r="B21" s="24" t="s">
        <v>201</v>
      </c>
      <c r="C21" s="24"/>
      <c r="D21" s="1096">
        <v>131.46</v>
      </c>
      <c r="E21" s="1096">
        <v>140.52855602217832</v>
      </c>
      <c r="F21" s="1096">
        <v>155.82</v>
      </c>
      <c r="G21" s="1096">
        <v>157.94</v>
      </c>
      <c r="H21" s="1096">
        <v>157.63</v>
      </c>
      <c r="I21" s="1096">
        <v>146.15</v>
      </c>
      <c r="J21" s="1096">
        <v>143.16999999999999</v>
      </c>
      <c r="K21" s="1096">
        <v>151.13</v>
      </c>
      <c r="L21" s="24"/>
      <c r="M21" s="24" t="s">
        <v>202</v>
      </c>
      <c r="N21" s="24"/>
    </row>
    <row r="22" spans="1:14" s="17" customFormat="1" ht="23.85" customHeight="1" x14ac:dyDescent="0.6">
      <c r="A22" s="522"/>
      <c r="B22" s="542" t="s">
        <v>203</v>
      </c>
      <c r="C22" s="542"/>
      <c r="D22" s="1095">
        <v>0.95099999999999996</v>
      </c>
      <c r="E22" s="1095">
        <v>0.92470049594758563</v>
      </c>
      <c r="F22" s="1095">
        <v>0.92500000000000004</v>
      </c>
      <c r="G22" s="1095">
        <v>0.92920000000000003</v>
      </c>
      <c r="H22" s="1095">
        <v>0.92210000000000003</v>
      </c>
      <c r="I22" s="1095">
        <v>0.90710000000000002</v>
      </c>
      <c r="J22" s="1095">
        <v>0.90049999999999997</v>
      </c>
      <c r="K22" s="1095">
        <v>0.92</v>
      </c>
      <c r="L22" s="522"/>
      <c r="M22" s="542" t="s">
        <v>204</v>
      </c>
      <c r="N22" s="542"/>
    </row>
    <row r="23" spans="1:14" s="17" customFormat="1" ht="23.85" customHeight="1" x14ac:dyDescent="0.6">
      <c r="A23" s="5"/>
      <c r="B23" s="24" t="s">
        <v>205</v>
      </c>
      <c r="C23" s="24"/>
      <c r="D23" s="1097">
        <v>0.81120000000000003</v>
      </c>
      <c r="E23" s="1097">
        <v>0.80428808650110073</v>
      </c>
      <c r="F23" s="1096">
        <v>0.79120000000000001</v>
      </c>
      <c r="G23" s="1096">
        <v>0.78649999999999998</v>
      </c>
      <c r="H23" s="1096">
        <v>0.77749999999999997</v>
      </c>
      <c r="I23" s="1096">
        <v>0.77259999999999995</v>
      </c>
      <c r="J23" s="1096">
        <v>0.75649999999999995</v>
      </c>
      <c r="K23" s="1096">
        <v>0.78320000000000001</v>
      </c>
      <c r="L23" s="5"/>
      <c r="M23" s="5" t="s">
        <v>206</v>
      </c>
      <c r="N23" s="5"/>
    </row>
    <row r="24" spans="1:14" s="17" customFormat="1" ht="23.85" customHeight="1" x14ac:dyDescent="0.6">
      <c r="A24" s="543" t="s">
        <v>207</v>
      </c>
      <c r="B24" s="543"/>
      <c r="C24" s="543"/>
      <c r="D24" s="1098">
        <v>35.07</v>
      </c>
      <c r="E24" s="1098">
        <v>34.806734265979124</v>
      </c>
      <c r="F24" s="1098">
        <v>36.64</v>
      </c>
      <c r="G24" s="1098">
        <v>36.700000000000003</v>
      </c>
      <c r="H24" s="1098">
        <v>36.299999999999997</v>
      </c>
      <c r="I24" s="1098">
        <v>34.75</v>
      </c>
      <c r="J24" s="1098">
        <v>33.36</v>
      </c>
      <c r="K24" s="1098">
        <v>35.729999999999997</v>
      </c>
      <c r="L24" s="543" t="s">
        <v>208</v>
      </c>
      <c r="M24" s="543"/>
      <c r="N24" s="543"/>
    </row>
    <row r="25" spans="1:14" s="26" customFormat="1" ht="23.85" customHeight="1" x14ac:dyDescent="0.6">
      <c r="A25" s="22"/>
      <c r="B25" s="11"/>
      <c r="C25" s="11"/>
      <c r="D25" s="11"/>
      <c r="E25" s="11"/>
      <c r="F25" s="11"/>
      <c r="G25" s="11"/>
      <c r="H25" s="11"/>
      <c r="I25" s="11"/>
      <c r="J25" s="11"/>
      <c r="K25" s="11"/>
      <c r="L25" s="27"/>
      <c r="M25" s="27"/>
      <c r="N25" s="11"/>
    </row>
    <row r="26" spans="1:14" s="17" customFormat="1" ht="10.35" customHeight="1" x14ac:dyDescent="0.6">
      <c r="C26" s="5"/>
      <c r="D26" s="5"/>
      <c r="F26" s="5"/>
      <c r="G26" s="5"/>
      <c r="H26" s="5"/>
      <c r="I26" s="5"/>
      <c r="J26" s="5"/>
      <c r="K26" s="5"/>
      <c r="L26" s="14"/>
      <c r="M26" s="14"/>
      <c r="N26" s="5"/>
    </row>
    <row r="27" spans="1:14" s="17" customFormat="1" x14ac:dyDescent="0.5">
      <c r="A27" s="28" t="s">
        <v>209</v>
      </c>
      <c r="B27" s="28"/>
      <c r="C27" s="28"/>
      <c r="D27" s="28"/>
      <c r="E27" s="28"/>
      <c r="F27" s="28"/>
      <c r="G27" s="28"/>
      <c r="H27" s="28"/>
      <c r="I27" s="28"/>
      <c r="J27" s="28"/>
      <c r="K27" s="28"/>
      <c r="L27" s="28"/>
      <c r="M27" s="28"/>
      <c r="N27" s="29" t="s">
        <v>210</v>
      </c>
    </row>
    <row r="28" spans="1:14" s="30" customFormat="1" ht="21" customHeight="1" x14ac:dyDescent="0.5">
      <c r="A28" s="31" t="s">
        <v>211</v>
      </c>
      <c r="B28" s="31"/>
      <c r="C28" s="31"/>
      <c r="D28" s="28"/>
      <c r="E28" s="28"/>
      <c r="F28" s="28"/>
      <c r="G28" s="28"/>
      <c r="H28" s="28"/>
      <c r="I28" s="28"/>
      <c r="J28" s="28"/>
      <c r="K28" s="28"/>
      <c r="L28" s="28"/>
      <c r="M28" s="28"/>
      <c r="N28" s="29" t="s">
        <v>212</v>
      </c>
    </row>
    <row r="29" spans="1:14" s="30" customFormat="1" ht="19.350000000000001" customHeight="1" x14ac:dyDescent="0.5">
      <c r="A29" s="86" t="s">
        <v>213</v>
      </c>
      <c r="C29" s="12"/>
      <c r="D29" s="12"/>
      <c r="E29" s="12"/>
      <c r="F29" s="12"/>
      <c r="G29" s="12"/>
      <c r="H29" s="32"/>
      <c r="I29" s="12"/>
      <c r="J29" s="12"/>
      <c r="K29" s="12"/>
      <c r="L29" s="7"/>
      <c r="M29" s="7"/>
      <c r="N29" s="432" t="s">
        <v>164</v>
      </c>
    </row>
    <row r="30" spans="1:14" s="30" customFormat="1" ht="19.350000000000001" customHeight="1" x14ac:dyDescent="0.5">
      <c r="A30" s="12"/>
      <c r="B30" s="12"/>
      <c r="C30" s="12"/>
      <c r="D30" s="12"/>
      <c r="E30" s="12"/>
      <c r="F30" s="12"/>
      <c r="G30" s="12"/>
      <c r="H30" s="12"/>
      <c r="I30" s="12"/>
      <c r="J30" s="12"/>
      <c r="K30" s="12"/>
      <c r="L30" s="12"/>
      <c r="M30" s="12"/>
      <c r="N30" s="12"/>
    </row>
    <row r="31" spans="1:14" s="12" customFormat="1" ht="19.350000000000001" customHeight="1" x14ac:dyDescent="0.6">
      <c r="A31" s="5"/>
      <c r="B31" s="5"/>
      <c r="C31" s="5"/>
      <c r="D31" s="5"/>
      <c r="E31" s="5"/>
      <c r="F31" s="5"/>
      <c r="G31" s="5"/>
      <c r="H31" s="5"/>
      <c r="I31" s="5"/>
      <c r="J31" s="5"/>
      <c r="K31" s="5"/>
      <c r="L31" s="5"/>
      <c r="M31" s="5"/>
      <c r="N31" s="5"/>
    </row>
    <row r="32" spans="1:14" s="5" customFormat="1" x14ac:dyDescent="0.6"/>
    <row r="33" spans="1:14" s="5" customFormat="1" x14ac:dyDescent="0.6"/>
    <row r="34" spans="1:14" s="5" customFormat="1" x14ac:dyDescent="0.6"/>
    <row r="35" spans="1:14" s="5" customFormat="1" ht="24" customHeight="1" x14ac:dyDescent="0.6"/>
    <row r="36" spans="1:14" s="5" customFormat="1" x14ac:dyDescent="0.6">
      <c r="A36" s="33"/>
      <c r="N36" s="34"/>
    </row>
    <row r="37" spans="1:14" s="5" customFormat="1" x14ac:dyDescent="0.6"/>
    <row r="38" spans="1:14" s="5" customFormat="1" x14ac:dyDescent="0.6"/>
  </sheetData>
  <mergeCells count="4">
    <mergeCell ref="A2:N2"/>
    <mergeCell ref="A3:N3"/>
    <mergeCell ref="D5:E5"/>
    <mergeCell ref="D6:E6"/>
  </mergeCells>
  <phoneticPr fontId="0" type="noConversion"/>
  <pageMargins left="0.98425196850393704" right="0.39370078740157483" top="0.39370078740157483" bottom="0" header="0" footer="0"/>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3"/>
  <sheetViews>
    <sheetView showGridLines="0" zoomScale="70" zoomScaleNormal="70" workbookViewId="0">
      <selection activeCell="I4" sqref="I4"/>
    </sheetView>
  </sheetViews>
  <sheetFormatPr defaultColWidth="9.375" defaultRowHeight="23.4" x14ac:dyDescent="0.6"/>
  <cols>
    <col min="1" max="1" width="1.5" style="38" customWidth="1"/>
    <col min="2" max="2" width="24.5" style="38" customWidth="1"/>
    <col min="3" max="9" width="16.625" style="38" customWidth="1"/>
    <col min="10" max="11" width="6.625" style="38" customWidth="1"/>
    <col min="12" max="12" width="42.375" style="38" customWidth="1"/>
    <col min="13" max="16384" width="9.375" style="38"/>
  </cols>
  <sheetData>
    <row r="1" spans="1:12" ht="15" customHeight="1" x14ac:dyDescent="0.6">
      <c r="A1" s="35"/>
      <c r="B1" s="35"/>
      <c r="C1" s="36"/>
      <c r="D1" s="36"/>
      <c r="E1" s="36"/>
      <c r="F1" s="36"/>
      <c r="G1" s="36"/>
      <c r="H1" s="36"/>
      <c r="I1" s="36"/>
      <c r="J1" s="36"/>
      <c r="K1" s="36"/>
      <c r="L1" s="37">
        <v>4</v>
      </c>
    </row>
    <row r="2" spans="1:12" ht="21" customHeight="1" x14ac:dyDescent="0.6">
      <c r="A2" s="1597" t="s">
        <v>214</v>
      </c>
      <c r="B2" s="1597"/>
      <c r="C2" s="1597"/>
      <c r="D2" s="1597"/>
      <c r="E2" s="1597"/>
      <c r="F2" s="1597"/>
      <c r="G2" s="1597"/>
      <c r="H2" s="1597"/>
      <c r="I2" s="1597"/>
      <c r="J2" s="1597"/>
      <c r="K2" s="1597"/>
      <c r="L2" s="1597"/>
    </row>
    <row r="3" spans="1:12" ht="21" customHeight="1" x14ac:dyDescent="0.6">
      <c r="A3" s="1598" t="s">
        <v>215</v>
      </c>
      <c r="B3" s="1598"/>
      <c r="C3" s="1598"/>
      <c r="D3" s="1598"/>
      <c r="E3" s="1598"/>
      <c r="F3" s="1598"/>
      <c r="G3" s="1598"/>
      <c r="H3" s="1598"/>
      <c r="I3" s="1598"/>
      <c r="J3" s="1598"/>
      <c r="K3" s="1598"/>
      <c r="L3" s="1598"/>
    </row>
    <row r="4" spans="1:12" ht="21" customHeight="1" x14ac:dyDescent="0.6">
      <c r="A4" s="39" t="s">
        <v>216</v>
      </c>
      <c r="B4" s="23"/>
      <c r="C4" s="23"/>
      <c r="D4" s="23"/>
      <c r="E4" s="23"/>
      <c r="F4" s="23"/>
      <c r="G4" s="23"/>
      <c r="H4" s="23"/>
      <c r="I4" s="23"/>
      <c r="J4" s="23"/>
      <c r="K4" s="23"/>
      <c r="L4" s="40" t="s">
        <v>217</v>
      </c>
    </row>
    <row r="5" spans="1:12" s="5" customFormat="1" ht="21" customHeight="1" x14ac:dyDescent="0.6">
      <c r="A5" s="544"/>
      <c r="B5" s="529"/>
      <c r="C5" s="545"/>
      <c r="D5" s="545"/>
      <c r="E5" s="546" t="s">
        <v>218</v>
      </c>
      <c r="F5" s="546"/>
      <c r="G5" s="546"/>
      <c r="H5" s="546"/>
      <c r="I5" s="546"/>
      <c r="J5" s="545"/>
      <c r="K5" s="547"/>
      <c r="L5" s="529"/>
    </row>
    <row r="6" spans="1:12" s="5" customFormat="1" ht="21" customHeight="1" x14ac:dyDescent="0.6">
      <c r="A6" s="544"/>
      <c r="B6" s="529"/>
      <c r="C6" s="545"/>
      <c r="D6" s="545"/>
      <c r="E6" s="546" t="s">
        <v>219</v>
      </c>
      <c r="F6" s="546"/>
      <c r="G6" s="546"/>
      <c r="H6" s="546"/>
      <c r="I6" s="546"/>
      <c r="J6" s="545"/>
      <c r="K6" s="547"/>
      <c r="L6" s="529"/>
    </row>
    <row r="7" spans="1:12" s="5" customFormat="1" ht="21" customHeight="1" x14ac:dyDescent="0.6">
      <c r="A7" s="544"/>
      <c r="B7" s="529"/>
      <c r="C7" s="548" t="s">
        <v>220</v>
      </c>
      <c r="D7" s="548" t="s">
        <v>221</v>
      </c>
      <c r="E7" s="525" t="s">
        <v>177</v>
      </c>
      <c r="F7" s="525" t="s">
        <v>178</v>
      </c>
      <c r="G7" s="525" t="s">
        <v>179</v>
      </c>
      <c r="H7" s="525" t="s">
        <v>180</v>
      </c>
      <c r="I7" s="525" t="s">
        <v>181</v>
      </c>
      <c r="J7" s="526"/>
      <c r="K7" s="526"/>
      <c r="L7" s="529"/>
    </row>
    <row r="8" spans="1:12" s="5" customFormat="1" ht="21" customHeight="1" x14ac:dyDescent="0.6">
      <c r="A8" s="549"/>
      <c r="B8" s="536"/>
      <c r="C8" s="941" t="s">
        <v>222</v>
      </c>
      <c r="D8" s="941" t="s">
        <v>223</v>
      </c>
      <c r="E8" s="537" t="s">
        <v>183</v>
      </c>
      <c r="F8" s="537" t="s">
        <v>184</v>
      </c>
      <c r="G8" s="537" t="s">
        <v>185</v>
      </c>
      <c r="H8" s="537" t="s">
        <v>186</v>
      </c>
      <c r="I8" s="537" t="s">
        <v>187</v>
      </c>
      <c r="J8" s="550"/>
      <c r="K8" s="550"/>
      <c r="L8" s="536"/>
    </row>
    <row r="9" spans="1:12" s="5" customFormat="1" ht="10.35" customHeight="1" x14ac:dyDescent="0.6">
      <c r="B9" s="20"/>
      <c r="C9" s="195"/>
      <c r="D9" s="195"/>
      <c r="E9" s="195"/>
      <c r="F9" s="195"/>
      <c r="G9" s="195"/>
      <c r="H9" s="195"/>
      <c r="I9" s="195"/>
      <c r="J9" s="195"/>
      <c r="K9" s="21"/>
      <c r="L9" s="20"/>
    </row>
    <row r="10" spans="1:12" s="5" customFormat="1" ht="26.1" customHeight="1" x14ac:dyDescent="0.6">
      <c r="A10" s="713" t="s">
        <v>224</v>
      </c>
      <c r="B10" s="713"/>
      <c r="C10" s="522"/>
      <c r="D10" s="522"/>
      <c r="E10" s="522"/>
      <c r="F10" s="522"/>
      <c r="G10" s="522"/>
      <c r="H10" s="522"/>
      <c r="I10" s="522"/>
      <c r="J10" s="551"/>
      <c r="K10" s="552" t="s">
        <v>225</v>
      </c>
      <c r="L10" s="552"/>
    </row>
    <row r="11" spans="1:12" s="5" customFormat="1" ht="26.1" customHeight="1" x14ac:dyDescent="0.6">
      <c r="A11" s="195"/>
      <c r="B11" s="195" t="s">
        <v>226</v>
      </c>
      <c r="C11" s="1053">
        <v>2757.2</v>
      </c>
      <c r="D11" s="1053">
        <v>2810.3</v>
      </c>
      <c r="E11" s="1053">
        <v>2838.4</v>
      </c>
      <c r="F11" s="1053">
        <v>2829.6</v>
      </c>
      <c r="G11" s="1053">
        <v>2836.7</v>
      </c>
      <c r="H11" s="1053">
        <v>2830.3</v>
      </c>
      <c r="I11" s="1053">
        <v>2826.6</v>
      </c>
      <c r="J11" s="244"/>
      <c r="K11" s="245"/>
      <c r="L11" s="246" t="s">
        <v>227</v>
      </c>
    </row>
    <row r="12" spans="1:12" s="5" customFormat="1" ht="26.1" customHeight="1" x14ac:dyDescent="0.6">
      <c r="A12" s="551"/>
      <c r="B12" s="551" t="s">
        <v>228</v>
      </c>
      <c r="C12" s="1054">
        <v>492.4</v>
      </c>
      <c r="D12" s="1054">
        <v>522.29999999999995</v>
      </c>
      <c r="E12" s="1054">
        <v>503.6</v>
      </c>
      <c r="F12" s="1054">
        <v>502</v>
      </c>
      <c r="G12" s="1054">
        <v>501.2</v>
      </c>
      <c r="H12" s="1054">
        <v>500.4</v>
      </c>
      <c r="I12" s="1054">
        <v>502.8</v>
      </c>
      <c r="J12" s="553"/>
      <c r="K12" s="551"/>
      <c r="L12" s="551" t="s">
        <v>229</v>
      </c>
    </row>
    <row r="13" spans="1:12" s="5" customFormat="1" ht="26.1" customHeight="1" x14ac:dyDescent="0.6">
      <c r="A13" s="195"/>
      <c r="B13" s="195" t="s">
        <v>230</v>
      </c>
      <c r="C13" s="1053">
        <v>2768.5</v>
      </c>
      <c r="D13" s="1053">
        <v>2815.7</v>
      </c>
      <c r="E13" s="1053">
        <v>2841.5</v>
      </c>
      <c r="F13" s="1053">
        <v>2837.1</v>
      </c>
      <c r="G13" s="1053">
        <v>2839.1</v>
      </c>
      <c r="H13" s="1053">
        <v>2837.1</v>
      </c>
      <c r="I13" s="1053">
        <v>2840.4</v>
      </c>
      <c r="J13" s="244"/>
      <c r="K13" s="208"/>
      <c r="L13" s="208" t="s">
        <v>231</v>
      </c>
    </row>
    <row r="14" spans="1:12" s="5" customFormat="1" ht="26.1" customHeight="1" x14ac:dyDescent="0.6">
      <c r="A14" s="551"/>
      <c r="B14" s="551" t="s">
        <v>232</v>
      </c>
      <c r="C14" s="1054">
        <v>787.5</v>
      </c>
      <c r="D14" s="1054">
        <v>782.1</v>
      </c>
      <c r="E14" s="1054">
        <v>769.2</v>
      </c>
      <c r="F14" s="1054">
        <v>767.9</v>
      </c>
      <c r="G14" s="1054">
        <v>773.7</v>
      </c>
      <c r="H14" s="1054">
        <v>769.9</v>
      </c>
      <c r="I14" s="1054">
        <v>768.4</v>
      </c>
      <c r="J14" s="553"/>
      <c r="K14" s="551"/>
      <c r="L14" s="551" t="s">
        <v>233</v>
      </c>
    </row>
    <row r="15" spans="1:12" s="5" customFormat="1" ht="26.1" customHeight="1" x14ac:dyDescent="0.6">
      <c r="A15" s="295" t="s">
        <v>234</v>
      </c>
      <c r="B15" s="295"/>
      <c r="C15" s="1055"/>
      <c r="D15" s="1055"/>
      <c r="E15" s="1053"/>
      <c r="F15" s="1053"/>
      <c r="G15" s="1053"/>
      <c r="H15" s="1053"/>
      <c r="I15" s="1053"/>
      <c r="J15" s="195" t="s">
        <v>235</v>
      </c>
      <c r="K15" s="295" t="s">
        <v>236</v>
      </c>
      <c r="L15" s="295"/>
    </row>
    <row r="16" spans="1:12" s="5" customFormat="1" ht="26.1" customHeight="1" x14ac:dyDescent="0.6">
      <c r="A16" s="551"/>
      <c r="B16" s="551" t="s">
        <v>226</v>
      </c>
      <c r="C16" s="1054">
        <v>516</v>
      </c>
      <c r="D16" s="1054">
        <v>520.6</v>
      </c>
      <c r="E16" s="1054">
        <v>527.6</v>
      </c>
      <c r="F16" s="1054">
        <v>527.6</v>
      </c>
      <c r="G16" s="1054">
        <v>528.20000000000005</v>
      </c>
      <c r="H16" s="1054">
        <v>527.70000000000005</v>
      </c>
      <c r="I16" s="1054">
        <v>527.29999999999995</v>
      </c>
      <c r="J16" s="553"/>
      <c r="K16" s="554"/>
      <c r="L16" s="555" t="s">
        <v>227</v>
      </c>
    </row>
    <row r="17" spans="1:12" s="5" customFormat="1" ht="26.1" customHeight="1" x14ac:dyDescent="0.6">
      <c r="A17" s="195"/>
      <c r="B17" s="195" t="s">
        <v>237</v>
      </c>
      <c r="C17" s="1053">
        <v>0</v>
      </c>
      <c r="D17" s="1053">
        <v>0</v>
      </c>
      <c r="E17" s="1053">
        <v>0</v>
      </c>
      <c r="F17" s="1053">
        <v>0</v>
      </c>
      <c r="G17" s="1053">
        <v>0</v>
      </c>
      <c r="H17" s="1053">
        <v>0</v>
      </c>
      <c r="I17" s="1053">
        <v>0</v>
      </c>
      <c r="J17" s="247"/>
      <c r="K17" s="208"/>
      <c r="L17" s="208" t="s">
        <v>238</v>
      </c>
    </row>
    <row r="18" spans="1:12" s="5" customFormat="1" ht="26.1" customHeight="1" x14ac:dyDescent="0.6">
      <c r="A18" s="551"/>
      <c r="B18" s="551" t="s">
        <v>228</v>
      </c>
      <c r="C18" s="1054">
        <v>53.3</v>
      </c>
      <c r="D18" s="1054">
        <v>55.5</v>
      </c>
      <c r="E18" s="1054">
        <v>53.8</v>
      </c>
      <c r="F18" s="1054">
        <v>53.8</v>
      </c>
      <c r="G18" s="1054">
        <v>54.3</v>
      </c>
      <c r="H18" s="1054">
        <v>54.1</v>
      </c>
      <c r="I18" s="1054">
        <v>54</v>
      </c>
      <c r="J18" s="553"/>
      <c r="K18" s="551"/>
      <c r="L18" s="551" t="s">
        <v>229</v>
      </c>
    </row>
    <row r="19" spans="1:12" s="5" customFormat="1" ht="26.1" customHeight="1" x14ac:dyDescent="0.6">
      <c r="A19" s="195"/>
      <c r="B19" s="195" t="s">
        <v>239</v>
      </c>
      <c r="C19" s="1053">
        <v>519.9</v>
      </c>
      <c r="D19" s="1053">
        <v>523</v>
      </c>
      <c r="E19" s="1053">
        <v>526.4</v>
      </c>
      <c r="F19" s="1053">
        <v>526.4</v>
      </c>
      <c r="G19" s="1053">
        <v>527.29999999999995</v>
      </c>
      <c r="H19" s="1053">
        <v>527</v>
      </c>
      <c r="I19" s="1053">
        <v>527.5</v>
      </c>
      <c r="J19" s="230"/>
      <c r="K19" s="195"/>
      <c r="L19" s="195" t="s">
        <v>231</v>
      </c>
    </row>
    <row r="20" spans="1:12" s="5" customFormat="1" ht="26.1" customHeight="1" x14ac:dyDescent="0.6">
      <c r="A20" s="551"/>
      <c r="B20" s="551" t="s">
        <v>232</v>
      </c>
      <c r="C20" s="1054">
        <v>179.8</v>
      </c>
      <c r="D20" s="1054">
        <v>177.4</v>
      </c>
      <c r="E20" s="1054">
        <v>176.1</v>
      </c>
      <c r="F20" s="1054">
        <v>178</v>
      </c>
      <c r="G20" s="1054">
        <v>178.1</v>
      </c>
      <c r="H20" s="1054">
        <v>177.4</v>
      </c>
      <c r="I20" s="1054">
        <v>177.2</v>
      </c>
      <c r="J20" s="553"/>
      <c r="K20" s="551"/>
      <c r="L20" s="551" t="s">
        <v>233</v>
      </c>
    </row>
    <row r="21" spans="1:12" s="5" customFormat="1" ht="26.1" customHeight="1" x14ac:dyDescent="0.6">
      <c r="A21" s="295" t="s">
        <v>240</v>
      </c>
      <c r="B21" s="295"/>
      <c r="C21" s="1055"/>
      <c r="D21" s="1055"/>
      <c r="E21" s="1053"/>
      <c r="F21" s="1053"/>
      <c r="G21" s="1053"/>
      <c r="H21" s="1053"/>
      <c r="I21" s="1053"/>
      <c r="J21" s="5" t="s">
        <v>241</v>
      </c>
      <c r="K21" s="243" t="s">
        <v>241</v>
      </c>
      <c r="L21" s="243"/>
    </row>
    <row r="22" spans="1:12" s="5" customFormat="1" ht="26.1" customHeight="1" x14ac:dyDescent="0.6">
      <c r="A22" s="551"/>
      <c r="B22" s="551" t="s">
        <v>242</v>
      </c>
      <c r="C22" s="1054">
        <v>1159.7</v>
      </c>
      <c r="D22" s="1054">
        <v>1224.3</v>
      </c>
      <c r="E22" s="1054">
        <v>1219.9000000000001</v>
      </c>
      <c r="F22" s="1054">
        <v>1220.5</v>
      </c>
      <c r="G22" s="1054">
        <v>1224.8</v>
      </c>
      <c r="H22" s="1054">
        <v>1219.8</v>
      </c>
      <c r="I22" s="1054">
        <v>1218.5999999999999</v>
      </c>
      <c r="J22" s="553"/>
      <c r="K22" s="551"/>
      <c r="L22" s="551" t="s">
        <v>227</v>
      </c>
    </row>
    <row r="23" spans="1:12" s="5" customFormat="1" ht="26.1" customHeight="1" x14ac:dyDescent="0.6">
      <c r="A23" s="195"/>
      <c r="B23" s="195" t="s">
        <v>243</v>
      </c>
      <c r="C23" s="1053">
        <v>180.8</v>
      </c>
      <c r="D23" s="1053">
        <v>198.7</v>
      </c>
      <c r="E23" s="1053">
        <v>192.7</v>
      </c>
      <c r="F23" s="1053">
        <v>193.9</v>
      </c>
      <c r="G23" s="1053">
        <v>194.2</v>
      </c>
      <c r="H23" s="1053">
        <v>193.1</v>
      </c>
      <c r="I23" s="1053">
        <v>192.8</v>
      </c>
      <c r="J23" s="230"/>
      <c r="K23" s="208"/>
      <c r="L23" s="208" t="s">
        <v>229</v>
      </c>
    </row>
    <row r="24" spans="1:12" s="5" customFormat="1" ht="26.1" customHeight="1" x14ac:dyDescent="0.6">
      <c r="A24" s="551"/>
      <c r="B24" s="551" t="s">
        <v>230</v>
      </c>
      <c r="C24" s="1054">
        <v>1170.5999999999999</v>
      </c>
      <c r="D24" s="1054">
        <v>1217.5</v>
      </c>
      <c r="E24" s="1054">
        <v>1220.7</v>
      </c>
      <c r="F24" s="1054">
        <v>1222.2</v>
      </c>
      <c r="G24" s="1054">
        <v>1222.3</v>
      </c>
      <c r="H24" s="1054">
        <v>1218.2</v>
      </c>
      <c r="I24" s="1054">
        <v>1219.8</v>
      </c>
      <c r="J24" s="556"/>
      <c r="K24" s="551"/>
      <c r="L24" s="551" t="s">
        <v>231</v>
      </c>
    </row>
    <row r="25" spans="1:12" s="5" customFormat="1" ht="26.1" customHeight="1" x14ac:dyDescent="0.6">
      <c r="A25" s="195"/>
      <c r="B25" s="195" t="s">
        <v>232</v>
      </c>
      <c r="C25" s="1053">
        <v>302.8</v>
      </c>
      <c r="D25" s="1053">
        <v>309.60000000000002</v>
      </c>
      <c r="E25" s="1053">
        <v>312.3</v>
      </c>
      <c r="F25" s="1053">
        <v>310.8</v>
      </c>
      <c r="G25" s="1053">
        <v>311.60000000000002</v>
      </c>
      <c r="H25" s="1053">
        <v>310.2</v>
      </c>
      <c r="I25" s="1053">
        <v>308.3</v>
      </c>
      <c r="J25" s="230"/>
      <c r="K25" s="195"/>
      <c r="L25" s="195" t="s">
        <v>233</v>
      </c>
    </row>
    <row r="26" spans="1:12" s="5" customFormat="1" ht="10.35" customHeight="1" x14ac:dyDescent="0.6">
      <c r="A26" s="1262"/>
      <c r="B26" s="1262"/>
      <c r="C26" s="1262"/>
      <c r="D26" s="1262"/>
      <c r="E26" s="1262"/>
      <c r="F26" s="1262"/>
      <c r="G26" s="1262"/>
      <c r="H26" s="1262"/>
      <c r="I26" s="1262"/>
      <c r="J26" s="1262"/>
      <c r="K26" s="1262"/>
      <c r="L26" s="1262"/>
    </row>
    <row r="27" spans="1:12" s="5" customFormat="1" ht="10.35" customHeight="1" x14ac:dyDescent="0.6">
      <c r="A27" s="21"/>
      <c r="B27" s="21"/>
      <c r="C27" s="21"/>
      <c r="D27" s="21"/>
      <c r="E27" s="21"/>
      <c r="F27" s="21"/>
      <c r="G27" s="21"/>
      <c r="H27" s="21"/>
      <c r="I27" s="21"/>
      <c r="J27" s="21"/>
      <c r="K27" s="21"/>
      <c r="L27" s="21"/>
    </row>
    <row r="28" spans="1:12" s="31" customFormat="1" ht="22.35" customHeight="1" x14ac:dyDescent="0.5">
      <c r="A28" s="193" t="s">
        <v>244</v>
      </c>
      <c r="B28" s="193"/>
      <c r="C28" s="193"/>
      <c r="D28" s="193"/>
      <c r="E28" s="193"/>
      <c r="F28" s="28"/>
      <c r="G28" s="28"/>
      <c r="H28" s="28"/>
      <c r="I28" s="28"/>
      <c r="J28" s="28"/>
      <c r="L28" s="232" t="s">
        <v>245</v>
      </c>
    </row>
    <row r="29" spans="1:12" s="31" customFormat="1" ht="22.35" customHeight="1" x14ac:dyDescent="0.5">
      <c r="A29" s="193" t="s">
        <v>246</v>
      </c>
      <c r="B29" s="193"/>
      <c r="C29" s="193"/>
      <c r="D29" s="193"/>
      <c r="E29" s="193"/>
      <c r="F29" s="28"/>
      <c r="G29" s="28"/>
      <c r="H29" s="28"/>
      <c r="I29" s="28"/>
      <c r="J29" s="28"/>
      <c r="L29" s="232" t="s">
        <v>247</v>
      </c>
    </row>
    <row r="30" spans="1:12" s="31" customFormat="1" ht="22.35" customHeight="1" x14ac:dyDescent="0.5">
      <c r="A30" s="193" t="s">
        <v>248</v>
      </c>
      <c r="B30" s="193"/>
      <c r="C30" s="193"/>
      <c r="D30" s="193"/>
      <c r="E30" s="193"/>
      <c r="F30" s="28"/>
      <c r="G30" s="28"/>
      <c r="H30" s="28"/>
      <c r="I30" s="28"/>
      <c r="J30" s="28"/>
      <c r="L30" s="432" t="s">
        <v>164</v>
      </c>
    </row>
    <row r="31" spans="1:12" s="31" customFormat="1" ht="22.35" customHeight="1" x14ac:dyDescent="0.5">
      <c r="A31" s="193" t="s">
        <v>249</v>
      </c>
      <c r="B31" s="193"/>
      <c r="C31" s="193"/>
      <c r="D31" s="193"/>
      <c r="E31" s="193"/>
      <c r="F31" s="193"/>
      <c r="G31" s="28"/>
      <c r="H31" s="28"/>
      <c r="I31" s="28"/>
      <c r="J31" s="28"/>
      <c r="K31" s="28"/>
    </row>
    <row r="32" spans="1:12" s="31" customFormat="1" ht="22.35" customHeight="1" x14ac:dyDescent="0.5">
      <c r="A32" s="361" t="s">
        <v>250</v>
      </c>
      <c r="B32" s="361"/>
      <c r="C32" s="361"/>
      <c r="D32" s="361"/>
      <c r="E32" s="361"/>
      <c r="F32" s="361"/>
      <c r="G32" s="41"/>
      <c r="H32" s="41"/>
      <c r="I32" s="41"/>
      <c r="J32" s="41"/>
      <c r="K32" s="41"/>
    </row>
    <row r="33" spans="1:11" s="31" customFormat="1" ht="17.100000000000001" customHeight="1" x14ac:dyDescent="0.5">
      <c r="A33" s="42"/>
      <c r="B33" s="42"/>
      <c r="C33" s="42"/>
      <c r="D33" s="42"/>
      <c r="E33" s="42"/>
      <c r="G33" s="42"/>
      <c r="H33" s="42"/>
      <c r="I33" s="42"/>
      <c r="J33" s="42"/>
      <c r="K33" s="42"/>
    </row>
  </sheetData>
  <mergeCells count="2">
    <mergeCell ref="A2:L2"/>
    <mergeCell ref="A3:L3"/>
  </mergeCells>
  <phoneticPr fontId="0" type="noConversion"/>
  <pageMargins left="0.98425196850393704" right="0.39370078740157483" top="0.39370078740157483" bottom="0" header="0" footer="0"/>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W44"/>
  <sheetViews>
    <sheetView showGridLines="0" zoomScale="55" zoomScaleNormal="55" workbookViewId="0">
      <selection activeCell="A3" sqref="A3:U3"/>
    </sheetView>
  </sheetViews>
  <sheetFormatPr defaultColWidth="9.375" defaultRowHeight="23.4" x14ac:dyDescent="0.6"/>
  <cols>
    <col min="1" max="2" width="1.5" style="5" customWidth="1"/>
    <col min="3" max="3" width="69" style="5" customWidth="1"/>
    <col min="4" max="4" width="15.125" style="5" customWidth="1"/>
    <col min="5" max="11" width="14.625" style="5" customWidth="1"/>
    <col min="12" max="18" width="12.375" style="5" customWidth="1"/>
    <col min="19" max="19" width="7" style="5" customWidth="1"/>
    <col min="20" max="20" width="4.625" style="24" customWidth="1"/>
    <col min="21" max="21" width="61.375" style="5" customWidth="1"/>
    <col min="22" max="16384" width="9.375" style="5"/>
  </cols>
  <sheetData>
    <row r="1" spans="1:21" ht="15" customHeight="1" x14ac:dyDescent="0.6">
      <c r="A1" s="1598"/>
      <c r="B1" s="1598"/>
      <c r="C1" s="1598"/>
      <c r="U1" s="17">
        <v>5</v>
      </c>
    </row>
    <row r="2" spans="1:21" ht="21" customHeight="1" x14ac:dyDescent="0.6">
      <c r="A2" s="1597" t="s">
        <v>251</v>
      </c>
      <c r="B2" s="1597"/>
      <c r="C2" s="1597"/>
      <c r="D2" s="1597"/>
      <c r="E2" s="1597"/>
      <c r="F2" s="1597"/>
      <c r="G2" s="1597"/>
      <c r="H2" s="1597"/>
      <c r="I2" s="1597"/>
      <c r="J2" s="1597"/>
      <c r="K2" s="1597"/>
      <c r="L2" s="1597"/>
      <c r="M2" s="1597"/>
      <c r="N2" s="1597"/>
      <c r="O2" s="1597"/>
      <c r="P2" s="1597"/>
      <c r="Q2" s="1597"/>
      <c r="R2" s="1597"/>
      <c r="S2" s="1597"/>
      <c r="T2" s="1597"/>
      <c r="U2" s="1597"/>
    </row>
    <row r="3" spans="1:21" ht="21" customHeight="1" x14ac:dyDescent="0.6">
      <c r="A3" s="1598" t="s">
        <v>252</v>
      </c>
      <c r="B3" s="1598"/>
      <c r="C3" s="1598"/>
      <c r="D3" s="1598"/>
      <c r="E3" s="1598"/>
      <c r="F3" s="1598"/>
      <c r="G3" s="1598"/>
      <c r="H3" s="1598"/>
      <c r="I3" s="1598"/>
      <c r="J3" s="1598"/>
      <c r="K3" s="1598"/>
      <c r="L3" s="1598"/>
      <c r="M3" s="1598"/>
      <c r="N3" s="1598"/>
      <c r="O3" s="1598"/>
      <c r="P3" s="1598"/>
      <c r="Q3" s="1598"/>
      <c r="R3" s="1598"/>
      <c r="S3" s="1598"/>
      <c r="T3" s="1598"/>
      <c r="U3" s="1598"/>
    </row>
    <row r="4" spans="1:21" ht="21" customHeight="1" x14ac:dyDescent="0.6">
      <c r="A4" s="1602" t="s">
        <v>253</v>
      </c>
      <c r="B4" s="1602"/>
      <c r="C4" s="1602"/>
      <c r="D4" s="14"/>
      <c r="E4" s="14"/>
      <c r="F4" s="14"/>
      <c r="G4" s="14"/>
      <c r="H4" s="14"/>
      <c r="I4" s="14"/>
      <c r="J4" s="14"/>
      <c r="K4" s="14"/>
      <c r="L4" s="14"/>
      <c r="M4" s="14"/>
      <c r="N4" s="14"/>
      <c r="O4" s="14"/>
      <c r="P4" s="14"/>
      <c r="Q4" s="14"/>
      <c r="R4" s="14"/>
      <c r="S4" s="14"/>
      <c r="T4" s="14"/>
      <c r="U4" s="19" t="s">
        <v>254</v>
      </c>
    </row>
    <row r="5" spans="1:21" ht="24" customHeight="1" x14ac:dyDescent="0.6">
      <c r="A5" s="557"/>
      <c r="B5" s="557"/>
      <c r="C5" s="557"/>
      <c r="D5" s="558">
        <v>2550</v>
      </c>
      <c r="E5" s="558">
        <v>2551</v>
      </c>
      <c r="F5" s="558">
        <v>2552</v>
      </c>
      <c r="G5" s="558">
        <v>2553</v>
      </c>
      <c r="H5" s="558">
        <v>2554</v>
      </c>
      <c r="I5" s="558">
        <v>2555</v>
      </c>
      <c r="J5" s="938">
        <v>2556</v>
      </c>
      <c r="K5" s="938" t="s">
        <v>255</v>
      </c>
      <c r="L5" s="938" t="s">
        <v>256</v>
      </c>
      <c r="M5" s="938" t="s">
        <v>257</v>
      </c>
      <c r="N5" s="938" t="s">
        <v>258</v>
      </c>
      <c r="O5" s="938" t="s">
        <v>259</v>
      </c>
      <c r="P5" s="938" t="s">
        <v>260</v>
      </c>
      <c r="Q5" s="938" t="s">
        <v>261</v>
      </c>
      <c r="R5" s="938" t="s">
        <v>262</v>
      </c>
      <c r="S5" s="559"/>
      <c r="T5" s="560"/>
      <c r="U5" s="560"/>
    </row>
    <row r="6" spans="1:21" ht="23.1" customHeight="1" x14ac:dyDescent="0.6">
      <c r="A6" s="561"/>
      <c r="B6" s="561"/>
      <c r="C6" s="562"/>
      <c r="D6" s="563">
        <v>2007</v>
      </c>
      <c r="E6" s="563">
        <v>2008</v>
      </c>
      <c r="F6" s="563">
        <v>2009</v>
      </c>
      <c r="G6" s="563">
        <v>2010</v>
      </c>
      <c r="H6" s="563">
        <v>2011</v>
      </c>
      <c r="I6" s="563">
        <v>2012</v>
      </c>
      <c r="J6" s="563">
        <v>2013</v>
      </c>
      <c r="K6" s="976">
        <v>2014</v>
      </c>
      <c r="L6" s="976">
        <v>2015</v>
      </c>
      <c r="M6" s="976">
        <v>2016</v>
      </c>
      <c r="N6" s="976">
        <v>2017</v>
      </c>
      <c r="O6" s="976" t="s">
        <v>263</v>
      </c>
      <c r="P6" s="976" t="s">
        <v>264</v>
      </c>
      <c r="Q6" s="976" t="s">
        <v>265</v>
      </c>
      <c r="R6" s="976" t="s">
        <v>266</v>
      </c>
      <c r="S6" s="549"/>
      <c r="T6" s="536"/>
      <c r="U6" s="549"/>
    </row>
    <row r="7" spans="1:21" ht="10.35" customHeight="1" x14ac:dyDescent="0.6">
      <c r="A7" s="195"/>
      <c r="B7" s="195"/>
      <c r="C7" s="195"/>
      <c r="D7" s="440"/>
      <c r="E7" s="439"/>
      <c r="F7" s="439"/>
      <c r="G7" s="439"/>
      <c r="H7" s="439"/>
      <c r="I7" s="439"/>
      <c r="J7" s="439"/>
      <c r="K7" s="439"/>
      <c r="L7" s="439"/>
      <c r="M7" s="439"/>
      <c r="N7" s="439"/>
      <c r="O7" s="439"/>
      <c r="P7" s="439"/>
      <c r="Q7" s="439"/>
      <c r="R7" s="439"/>
    </row>
    <row r="8" spans="1:21" ht="21" customHeight="1" x14ac:dyDescent="0.6">
      <c r="A8" s="1601" t="s">
        <v>267</v>
      </c>
      <c r="B8" s="1601"/>
      <c r="C8" s="1601"/>
      <c r="D8" s="522"/>
      <c r="E8" s="522"/>
      <c r="F8" s="522"/>
      <c r="G8" s="522"/>
      <c r="H8" s="522"/>
      <c r="I8" s="522"/>
      <c r="J8" s="522"/>
      <c r="K8" s="522"/>
      <c r="L8" s="522"/>
      <c r="M8" s="522"/>
      <c r="N8" s="522"/>
      <c r="O8" s="522"/>
      <c r="P8" s="522"/>
      <c r="Q8" s="522"/>
      <c r="R8" s="522"/>
      <c r="S8" s="1601" t="s">
        <v>268</v>
      </c>
      <c r="T8" s="1601"/>
      <c r="U8" s="1601"/>
    </row>
    <row r="9" spans="1:21" ht="21" customHeight="1" x14ac:dyDescent="0.6">
      <c r="A9" s="195"/>
      <c r="B9" s="1605" t="s">
        <v>269</v>
      </c>
      <c r="C9" s="1605"/>
      <c r="D9" s="504">
        <v>5.4</v>
      </c>
      <c r="E9" s="504">
        <v>1.7</v>
      </c>
      <c r="F9" s="504">
        <v>-0.7</v>
      </c>
      <c r="G9" s="504">
        <v>7.5</v>
      </c>
      <c r="H9" s="504">
        <v>0.8</v>
      </c>
      <c r="I9" s="504">
        <v>7.2</v>
      </c>
      <c r="J9" s="504">
        <v>2.7</v>
      </c>
      <c r="K9" s="504">
        <v>0.9845902632410457</v>
      </c>
      <c r="L9" s="504">
        <v>3.1340360778584255</v>
      </c>
      <c r="M9" s="504">
        <v>3.4351577169218217</v>
      </c>
      <c r="N9" s="504">
        <v>4.1776810321000966</v>
      </c>
      <c r="O9" s="504">
        <v>4.2228605408159723</v>
      </c>
      <c r="P9" s="504">
        <v>2.1145673457646552</v>
      </c>
      <c r="Q9" s="504">
        <v>-6.0669259685517005</v>
      </c>
      <c r="R9" s="504">
        <v>1.4920952354582084</v>
      </c>
      <c r="S9" s="208"/>
      <c r="T9" s="1605" t="s">
        <v>270</v>
      </c>
      <c r="U9" s="1605"/>
    </row>
    <row r="10" spans="1:21" ht="21" customHeight="1" x14ac:dyDescent="0.6">
      <c r="A10" s="1601" t="s">
        <v>271</v>
      </c>
      <c r="B10" s="1601"/>
      <c r="C10" s="1601"/>
      <c r="D10" s="564">
        <v>1.9</v>
      </c>
      <c r="E10" s="564">
        <v>2.9</v>
      </c>
      <c r="F10" s="564">
        <v>-0.2</v>
      </c>
      <c r="G10" s="564">
        <v>-0.5</v>
      </c>
      <c r="H10" s="564">
        <v>6.3</v>
      </c>
      <c r="I10" s="564">
        <v>2.7</v>
      </c>
      <c r="J10" s="564">
        <v>0.7</v>
      </c>
      <c r="K10" s="564">
        <v>-0.28787153751567018</v>
      </c>
      <c r="L10" s="564">
        <v>-6.4664225628471144</v>
      </c>
      <c r="M10" s="564">
        <v>-1.1578479064239389</v>
      </c>
      <c r="N10" s="564">
        <v>4.8218242866975487</v>
      </c>
      <c r="O10" s="564">
        <v>6.096792695884389</v>
      </c>
      <c r="P10" s="564">
        <v>-0.98004460790829739</v>
      </c>
      <c r="Q10" s="564">
        <v>-3.3372366212940534</v>
      </c>
      <c r="R10" s="564">
        <v>2.2513784658404319</v>
      </c>
      <c r="S10" s="1601" t="s">
        <v>272</v>
      </c>
      <c r="T10" s="1601"/>
      <c r="U10" s="1601"/>
    </row>
    <row r="11" spans="1:21" ht="21" customHeight="1" x14ac:dyDescent="0.6">
      <c r="A11" s="295"/>
      <c r="B11" s="295"/>
      <c r="C11" s="295" t="s">
        <v>273</v>
      </c>
      <c r="D11" s="503">
        <v>1.9</v>
      </c>
      <c r="E11" s="503">
        <v>2.9</v>
      </c>
      <c r="F11" s="503">
        <v>-0.2</v>
      </c>
      <c r="G11" s="503">
        <v>-0.5</v>
      </c>
      <c r="H11" s="503">
        <v>6.3</v>
      </c>
      <c r="I11" s="503">
        <v>2.7</v>
      </c>
      <c r="J11" s="503">
        <v>0.7</v>
      </c>
      <c r="K11" s="503">
        <v>-0.28787153751567018</v>
      </c>
      <c r="L11" s="503">
        <v>-6.4664225628471144</v>
      </c>
      <c r="M11" s="503">
        <v>-1.1578479064239389</v>
      </c>
      <c r="N11" s="503">
        <v>4.8218242866975487</v>
      </c>
      <c r="O11" s="503">
        <v>6.096792695884389</v>
      </c>
      <c r="P11" s="503">
        <v>-0.98004460790829739</v>
      </c>
      <c r="Q11" s="503">
        <v>-3.3372366212940534</v>
      </c>
      <c r="R11" s="503">
        <v>2.2513784658404319</v>
      </c>
      <c r="S11" s="295"/>
      <c r="T11" s="411" t="s">
        <v>274</v>
      </c>
    </row>
    <row r="12" spans="1:21" ht="21" customHeight="1" x14ac:dyDescent="0.6">
      <c r="A12" s="713" t="s">
        <v>275</v>
      </c>
      <c r="B12" s="713"/>
      <c r="C12" s="713"/>
      <c r="D12" s="564">
        <v>5.8</v>
      </c>
      <c r="E12" s="564">
        <v>1.6</v>
      </c>
      <c r="F12" s="564">
        <v>-0.7</v>
      </c>
      <c r="G12" s="564">
        <v>8.4</v>
      </c>
      <c r="H12" s="564">
        <v>0.2</v>
      </c>
      <c r="I12" s="564">
        <v>7.8</v>
      </c>
      <c r="J12" s="564">
        <v>2.9</v>
      </c>
      <c r="K12" s="564">
        <v>1.1470672679539291</v>
      </c>
      <c r="L12" s="564">
        <v>4.2113126676311907</v>
      </c>
      <c r="M12" s="564">
        <v>3.8823566255784385</v>
      </c>
      <c r="N12" s="564">
        <v>4.1180054528525005</v>
      </c>
      <c r="O12" s="564">
        <v>4.0508686806737018</v>
      </c>
      <c r="P12" s="564">
        <v>2.3910864390260116</v>
      </c>
      <c r="Q12" s="564">
        <v>-6.3084432356072853</v>
      </c>
      <c r="R12" s="564">
        <v>1.4197147831918073</v>
      </c>
      <c r="S12" s="713" t="s">
        <v>276</v>
      </c>
      <c r="T12" s="1143"/>
      <c r="U12" s="522"/>
    </row>
    <row r="13" spans="1:21" ht="21" customHeight="1" x14ac:dyDescent="0.6">
      <c r="A13" s="1604" t="s">
        <v>277</v>
      </c>
      <c r="B13" s="1604"/>
      <c r="C13" s="1604"/>
      <c r="D13" s="503">
        <v>3.6</v>
      </c>
      <c r="E13" s="504">
        <v>6.5</v>
      </c>
      <c r="F13" s="504">
        <v>1.2</v>
      </c>
      <c r="G13" s="504">
        <v>7</v>
      </c>
      <c r="H13" s="504">
        <v>-1.6</v>
      </c>
      <c r="I13" s="504">
        <v>7.7</v>
      </c>
      <c r="J13" s="504">
        <v>2.2000000000000002</v>
      </c>
      <c r="K13" s="504">
        <v>-1.6335993543020351</v>
      </c>
      <c r="L13" s="504">
        <v>2.3883183810508655</v>
      </c>
      <c r="M13" s="504">
        <v>0.82714575428497028</v>
      </c>
      <c r="N13" s="504">
        <v>-5.9635278326351795</v>
      </c>
      <c r="O13" s="504">
        <v>-2.9297995196060214</v>
      </c>
      <c r="P13" s="504">
        <v>1.6948098392262949</v>
      </c>
      <c r="Q13" s="504">
        <v>-9.1182714906034619</v>
      </c>
      <c r="R13" s="504">
        <v>-5.2580981633428081</v>
      </c>
      <c r="S13" s="229"/>
      <c r="T13" s="229" t="s">
        <v>278</v>
      </c>
      <c r="U13" s="229"/>
    </row>
    <row r="14" spans="1:21" ht="21" customHeight="1" x14ac:dyDescent="0.6">
      <c r="A14" s="551"/>
      <c r="B14" s="713" t="s">
        <v>279</v>
      </c>
      <c r="C14" s="713"/>
      <c r="D14" s="565">
        <v>7.3</v>
      </c>
      <c r="E14" s="566">
        <v>2.4</v>
      </c>
      <c r="F14" s="566">
        <v>-3.3</v>
      </c>
      <c r="G14" s="566">
        <v>11.4</v>
      </c>
      <c r="H14" s="566">
        <v>-4.9000000000000004</v>
      </c>
      <c r="I14" s="566">
        <v>6.9</v>
      </c>
      <c r="J14" s="566">
        <v>1.9</v>
      </c>
      <c r="K14" s="566">
        <v>3.2740829525607751E-2</v>
      </c>
      <c r="L14" s="566">
        <v>1.5094246380585474</v>
      </c>
      <c r="M14" s="566">
        <v>2.2572643196750164</v>
      </c>
      <c r="N14" s="566">
        <v>2.9048322192875702</v>
      </c>
      <c r="O14" s="566">
        <v>3.4628548204620273</v>
      </c>
      <c r="P14" s="566">
        <v>-0.84672245898988763</v>
      </c>
      <c r="Q14" s="566">
        <v>-5.3362700401096959</v>
      </c>
      <c r="R14" s="566">
        <v>4.6950806791775506</v>
      </c>
      <c r="S14" s="567"/>
      <c r="T14" s="1146" t="s">
        <v>280</v>
      </c>
      <c r="U14" s="1146"/>
    </row>
    <row r="15" spans="1:21" ht="21" customHeight="1" x14ac:dyDescent="0.6">
      <c r="A15" s="195"/>
      <c r="B15" s="295" t="s">
        <v>281</v>
      </c>
      <c r="C15" s="295" t="s">
        <v>282</v>
      </c>
      <c r="D15" s="506">
        <v>6.6</v>
      </c>
      <c r="E15" s="505">
        <v>5.3</v>
      </c>
      <c r="F15" s="505">
        <v>4.5</v>
      </c>
      <c r="G15" s="505">
        <v>6.8</v>
      </c>
      <c r="H15" s="505">
        <v>1.3</v>
      </c>
      <c r="I15" s="505">
        <v>10.3</v>
      </c>
      <c r="J15" s="505">
        <v>-1.9</v>
      </c>
      <c r="K15" s="505">
        <v>3.0739019695526224</v>
      </c>
      <c r="L15" s="505">
        <v>4.8621118949711502</v>
      </c>
      <c r="M15" s="505">
        <v>2.9493664510465578</v>
      </c>
      <c r="N15" s="505">
        <v>1.7881854652706863</v>
      </c>
      <c r="O15" s="505">
        <v>2.2278069028025271</v>
      </c>
      <c r="P15" s="505">
        <v>4.62584211551507</v>
      </c>
      <c r="Q15" s="505">
        <v>-7.9759642545323857</v>
      </c>
      <c r="R15" s="505">
        <v>0.25428340216542722</v>
      </c>
      <c r="S15" s="208"/>
      <c r="T15" s="411" t="s">
        <v>283</v>
      </c>
      <c r="U15" s="411"/>
    </row>
    <row r="16" spans="1:21" ht="21" customHeight="1" x14ac:dyDescent="0.6">
      <c r="A16" s="713"/>
      <c r="B16" s="568" t="s">
        <v>284</v>
      </c>
      <c r="C16" s="1045" t="s">
        <v>285</v>
      </c>
      <c r="D16" s="564">
        <v>-2</v>
      </c>
      <c r="E16" s="569">
        <v>4.9000000000000004</v>
      </c>
      <c r="F16" s="569">
        <v>1.6</v>
      </c>
      <c r="G16" s="569">
        <v>6.3</v>
      </c>
      <c r="H16" s="569">
        <v>-1.4</v>
      </c>
      <c r="I16" s="569">
        <v>8.3000000000000007</v>
      </c>
      <c r="J16" s="569">
        <v>7.2</v>
      </c>
      <c r="K16" s="569">
        <v>2.7526249258313271</v>
      </c>
      <c r="L16" s="569">
        <v>9.0107958825006165</v>
      </c>
      <c r="M16" s="569">
        <v>7.5128400009212442</v>
      </c>
      <c r="N16" s="569">
        <v>6.6301064672993277</v>
      </c>
      <c r="O16" s="569">
        <v>5.9064609450337571</v>
      </c>
      <c r="P16" s="569">
        <v>5.626375294028378</v>
      </c>
      <c r="Q16" s="569">
        <v>0.56391652598686903</v>
      </c>
      <c r="R16" s="569">
        <v>4.6146153296664068</v>
      </c>
      <c r="S16" s="713"/>
      <c r="T16" s="1143" t="s">
        <v>286</v>
      </c>
      <c r="U16" s="1144"/>
    </row>
    <row r="17" spans="1:21" ht="21" customHeight="1" x14ac:dyDescent="0.6">
      <c r="A17" s="295"/>
      <c r="B17" s="507" t="s">
        <v>287</v>
      </c>
      <c r="C17" s="85" t="s">
        <v>287</v>
      </c>
      <c r="D17" s="503">
        <v>3.9</v>
      </c>
      <c r="E17" s="504">
        <v>-5.3</v>
      </c>
      <c r="F17" s="504">
        <v>3.6</v>
      </c>
      <c r="G17" s="504">
        <v>8.5</v>
      </c>
      <c r="H17" s="504">
        <v>-4.3</v>
      </c>
      <c r="I17" s="504">
        <v>7.9</v>
      </c>
      <c r="J17" s="504">
        <v>-0.3</v>
      </c>
      <c r="K17" s="504">
        <v>-2.4283490289156049</v>
      </c>
      <c r="L17" s="504">
        <v>17.052692151759686</v>
      </c>
      <c r="M17" s="504">
        <v>7.9748683455863159</v>
      </c>
      <c r="N17" s="504">
        <v>-2.9818673491561469</v>
      </c>
      <c r="O17" s="504">
        <v>2.2778500679053053</v>
      </c>
      <c r="P17" s="504">
        <v>1.5617993541457338</v>
      </c>
      <c r="Q17" s="504">
        <v>1.2964877093786669</v>
      </c>
      <c r="R17" s="504">
        <v>2.2452206702211726</v>
      </c>
      <c r="S17" s="295"/>
      <c r="T17" s="1145" t="s">
        <v>288</v>
      </c>
      <c r="U17" s="68"/>
    </row>
    <row r="18" spans="1:21" ht="21" customHeight="1" x14ac:dyDescent="0.6">
      <c r="A18" s="713"/>
      <c r="B18" s="568" t="s">
        <v>289</v>
      </c>
      <c r="C18" s="1045" t="s">
        <v>290</v>
      </c>
      <c r="D18" s="564">
        <v>6.9</v>
      </c>
      <c r="E18" s="569">
        <v>-0.1</v>
      </c>
      <c r="F18" s="569">
        <v>-2.5</v>
      </c>
      <c r="G18" s="569">
        <v>9.1</v>
      </c>
      <c r="H18" s="569">
        <v>0</v>
      </c>
      <c r="I18" s="569">
        <v>5.2</v>
      </c>
      <c r="J18" s="569">
        <v>0.8</v>
      </c>
      <c r="K18" s="569">
        <v>-0.79351194641607492</v>
      </c>
      <c r="L18" s="569">
        <v>5.5517766945042837</v>
      </c>
      <c r="M18" s="569">
        <v>6.1585209406120924</v>
      </c>
      <c r="N18" s="569">
        <v>6.4079324730874703</v>
      </c>
      <c r="O18" s="569">
        <v>6.3610294753647878</v>
      </c>
      <c r="P18" s="569">
        <v>4.4193218769128038</v>
      </c>
      <c r="Q18" s="569">
        <v>-3.1568083412651333</v>
      </c>
      <c r="R18" s="569">
        <v>1.6593531530779444</v>
      </c>
      <c r="S18" s="713"/>
      <c r="T18" s="1143" t="s">
        <v>291</v>
      </c>
      <c r="U18" s="1144"/>
    </row>
    <row r="19" spans="1:21" ht="21" customHeight="1" x14ac:dyDescent="0.6">
      <c r="A19" s="295"/>
      <c r="B19" s="507" t="s">
        <v>292</v>
      </c>
      <c r="C19" s="85" t="s">
        <v>293</v>
      </c>
      <c r="D19" s="503">
        <v>7.1</v>
      </c>
      <c r="E19" s="504">
        <v>-1.1000000000000001</v>
      </c>
      <c r="F19" s="504">
        <v>-1.2</v>
      </c>
      <c r="G19" s="504">
        <v>7.7</v>
      </c>
      <c r="H19" s="504">
        <v>1.6</v>
      </c>
      <c r="I19" s="504">
        <v>8.4</v>
      </c>
      <c r="J19" s="504">
        <v>5.2</v>
      </c>
      <c r="K19" s="504">
        <v>3.0505567720454678</v>
      </c>
      <c r="L19" s="504">
        <v>4.0475106071865099</v>
      </c>
      <c r="M19" s="504">
        <v>5.3079185159221112</v>
      </c>
      <c r="N19" s="504">
        <v>8.0383540751204805</v>
      </c>
      <c r="O19" s="504">
        <v>3.8585595019757761</v>
      </c>
      <c r="P19" s="504">
        <v>2.696334094191343</v>
      </c>
      <c r="Q19" s="504">
        <v>-22.711517337709012</v>
      </c>
      <c r="R19" s="504">
        <v>-2.8250689116089092</v>
      </c>
      <c r="S19" s="295"/>
      <c r="T19" s="1145" t="s">
        <v>294</v>
      </c>
      <c r="U19" s="68"/>
    </row>
    <row r="20" spans="1:21" ht="21" customHeight="1" x14ac:dyDescent="0.6">
      <c r="A20" s="713"/>
      <c r="B20" s="568" t="s">
        <v>295</v>
      </c>
      <c r="C20" s="1045" t="s">
        <v>296</v>
      </c>
      <c r="D20" s="564">
        <v>3.8</v>
      </c>
      <c r="E20" s="569">
        <v>4.2</v>
      </c>
      <c r="F20" s="569">
        <v>-1.7</v>
      </c>
      <c r="G20" s="569">
        <v>9.3000000000000007</v>
      </c>
      <c r="H20" s="569">
        <v>12.3</v>
      </c>
      <c r="I20" s="569">
        <v>14.1</v>
      </c>
      <c r="J20" s="569">
        <v>9.6999999999999993</v>
      </c>
      <c r="K20" s="569">
        <v>2.4831439852893027</v>
      </c>
      <c r="L20" s="569">
        <v>15.008461413635629</v>
      </c>
      <c r="M20" s="569">
        <v>9.2602073725287966</v>
      </c>
      <c r="N20" s="569">
        <v>10.814256170522071</v>
      </c>
      <c r="O20" s="569">
        <v>7.9785640083106983</v>
      </c>
      <c r="P20" s="569">
        <v>7.6068806978755674</v>
      </c>
      <c r="Q20" s="569">
        <v>-36.90787824081039</v>
      </c>
      <c r="R20" s="569">
        <v>-15.01355764383139</v>
      </c>
      <c r="S20" s="713"/>
      <c r="T20" s="1143" t="s">
        <v>297</v>
      </c>
      <c r="U20" s="1144"/>
    </row>
    <row r="21" spans="1:21" ht="21" customHeight="1" x14ac:dyDescent="0.6">
      <c r="A21" s="295"/>
      <c r="B21" s="507" t="s">
        <v>298</v>
      </c>
      <c r="C21" s="85" t="s">
        <v>299</v>
      </c>
      <c r="D21" s="503">
        <v>8.4</v>
      </c>
      <c r="E21" s="504">
        <v>9.4</v>
      </c>
      <c r="F21" s="504">
        <v>-0.6</v>
      </c>
      <c r="G21" s="504">
        <v>6.1</v>
      </c>
      <c r="H21" s="504">
        <v>8.4</v>
      </c>
      <c r="I21" s="504">
        <v>8.8000000000000007</v>
      </c>
      <c r="J21" s="504">
        <v>9.6</v>
      </c>
      <c r="K21" s="504">
        <v>5.2924177176634259</v>
      </c>
      <c r="L21" s="504">
        <v>10.093251331741897</v>
      </c>
      <c r="M21" s="504">
        <v>2.4041306442275499</v>
      </c>
      <c r="N21" s="504">
        <v>3.8815933578796944</v>
      </c>
      <c r="O21" s="504">
        <v>8.7870402351939418</v>
      </c>
      <c r="P21" s="504">
        <v>11.447421127537936</v>
      </c>
      <c r="Q21" s="504">
        <v>1.6573277040065051</v>
      </c>
      <c r="R21" s="504">
        <v>5.4703144119175704</v>
      </c>
      <c r="S21" s="295"/>
      <c r="T21" s="1145" t="s">
        <v>300</v>
      </c>
      <c r="U21" s="68"/>
    </row>
    <row r="22" spans="1:21" ht="21" customHeight="1" x14ac:dyDescent="0.6">
      <c r="A22" s="713"/>
      <c r="B22" s="568" t="s">
        <v>301</v>
      </c>
      <c r="C22" s="1045" t="s">
        <v>302</v>
      </c>
      <c r="D22" s="564">
        <v>3.1</v>
      </c>
      <c r="E22" s="569">
        <v>-0.7</v>
      </c>
      <c r="F22" s="569">
        <v>11.2</v>
      </c>
      <c r="G22" s="569">
        <v>3.9</v>
      </c>
      <c r="H22" s="569">
        <v>6.1</v>
      </c>
      <c r="I22" s="569">
        <v>15.3</v>
      </c>
      <c r="J22" s="569">
        <v>12.3</v>
      </c>
      <c r="K22" s="569">
        <v>7.4878739786382198</v>
      </c>
      <c r="L22" s="569">
        <v>8.3711590873986665</v>
      </c>
      <c r="M22" s="569">
        <v>7.0350310954995052</v>
      </c>
      <c r="N22" s="569">
        <v>6.6607007345255624</v>
      </c>
      <c r="O22" s="569">
        <v>3.6996814461512457</v>
      </c>
      <c r="P22" s="569">
        <v>1.8089577974573103</v>
      </c>
      <c r="Q22" s="569">
        <v>5.2748826073190997</v>
      </c>
      <c r="R22" s="569">
        <v>5.472203568340035</v>
      </c>
      <c r="S22" s="713"/>
      <c r="T22" s="1143" t="s">
        <v>303</v>
      </c>
      <c r="U22" s="1144"/>
    </row>
    <row r="23" spans="1:21" ht="21" customHeight="1" x14ac:dyDescent="0.6">
      <c r="A23" s="295"/>
      <c r="B23" s="507" t="s">
        <v>304</v>
      </c>
      <c r="C23" s="85" t="s">
        <v>305</v>
      </c>
      <c r="D23" s="503">
        <v>1.8</v>
      </c>
      <c r="E23" s="504">
        <v>1.8</v>
      </c>
      <c r="F23" s="504">
        <v>-4.2</v>
      </c>
      <c r="G23" s="504">
        <v>4.4000000000000004</v>
      </c>
      <c r="H23" s="504">
        <v>3.5</v>
      </c>
      <c r="I23" s="504">
        <v>2.9</v>
      </c>
      <c r="J23" s="504">
        <v>1</v>
      </c>
      <c r="K23" s="504">
        <v>2.2181363314394105</v>
      </c>
      <c r="L23" s="504">
        <v>1.5026951793444283</v>
      </c>
      <c r="M23" s="504">
        <v>7.0452036488292293</v>
      </c>
      <c r="N23" s="504">
        <v>6.6762377500535877</v>
      </c>
      <c r="O23" s="504">
        <v>5.4430370085811575</v>
      </c>
      <c r="P23" s="504">
        <v>3.7752191977146481</v>
      </c>
      <c r="Q23" s="504">
        <v>1.5344804737359681</v>
      </c>
      <c r="R23" s="504">
        <v>1.6720363259165651</v>
      </c>
      <c r="S23" s="295"/>
      <c r="T23" s="1145" t="s">
        <v>306</v>
      </c>
      <c r="U23" s="68"/>
    </row>
    <row r="24" spans="1:21" ht="21" customHeight="1" x14ac:dyDescent="0.6">
      <c r="A24" s="713"/>
      <c r="B24" s="568" t="s">
        <v>307</v>
      </c>
      <c r="C24" s="1045" t="s">
        <v>308</v>
      </c>
      <c r="D24" s="564">
        <v>11</v>
      </c>
      <c r="E24" s="569">
        <v>0</v>
      </c>
      <c r="F24" s="569">
        <v>-11.5</v>
      </c>
      <c r="G24" s="569">
        <v>11.5</v>
      </c>
      <c r="H24" s="569">
        <v>6.4</v>
      </c>
      <c r="I24" s="569">
        <v>17.2</v>
      </c>
      <c r="J24" s="569">
        <v>1.8</v>
      </c>
      <c r="K24" s="569">
        <v>-1.0794671566375769</v>
      </c>
      <c r="L24" s="569">
        <v>-1.4676750860795664</v>
      </c>
      <c r="M24" s="569">
        <v>-2.2360597218462033</v>
      </c>
      <c r="N24" s="569">
        <v>6.2662181150575833</v>
      </c>
      <c r="O24" s="569">
        <v>2.7753514431730935</v>
      </c>
      <c r="P24" s="569">
        <v>1.8707035798805549</v>
      </c>
      <c r="Q24" s="569">
        <v>-4.9015450422213291</v>
      </c>
      <c r="R24" s="569">
        <v>-3.1243032600160916</v>
      </c>
      <c r="S24" s="713"/>
      <c r="T24" s="1143" t="s">
        <v>309</v>
      </c>
      <c r="U24" s="1144"/>
    </row>
    <row r="25" spans="1:21" ht="21" customHeight="1" x14ac:dyDescent="0.6">
      <c r="A25" s="295"/>
      <c r="B25" s="507" t="s">
        <v>310</v>
      </c>
      <c r="C25" s="85" t="s">
        <v>311</v>
      </c>
      <c r="D25" s="503">
        <v>-3.7</v>
      </c>
      <c r="E25" s="504">
        <v>0.7</v>
      </c>
      <c r="F25" s="504">
        <v>-8.6999999999999993</v>
      </c>
      <c r="G25" s="504">
        <v>6.3</v>
      </c>
      <c r="H25" s="504">
        <v>6.1</v>
      </c>
      <c r="I25" s="504">
        <v>16.5</v>
      </c>
      <c r="J25" s="504">
        <v>1.2</v>
      </c>
      <c r="K25" s="504">
        <v>-2.811006560004742</v>
      </c>
      <c r="L25" s="504">
        <v>3.5532343778633049</v>
      </c>
      <c r="M25" s="504">
        <v>1.495337025960481</v>
      </c>
      <c r="N25" s="504">
        <v>3.0616870662900624</v>
      </c>
      <c r="O25" s="504">
        <v>3.4743134269441072</v>
      </c>
      <c r="P25" s="504">
        <v>2.2393468889482193</v>
      </c>
      <c r="Q25" s="504">
        <v>-21.519189765458421</v>
      </c>
      <c r="R25" s="504">
        <v>-7.7946070773619454</v>
      </c>
      <c r="S25" s="295"/>
      <c r="T25" s="1145" t="s">
        <v>312</v>
      </c>
      <c r="U25" s="68"/>
    </row>
    <row r="26" spans="1:21" ht="21" customHeight="1" x14ac:dyDescent="0.6">
      <c r="A26" s="713"/>
      <c r="B26" s="568" t="s">
        <v>313</v>
      </c>
      <c r="C26" s="1045" t="s">
        <v>314</v>
      </c>
      <c r="D26" s="564">
        <v>7.6</v>
      </c>
      <c r="E26" s="569">
        <v>3.4</v>
      </c>
      <c r="F26" s="569">
        <v>3.8</v>
      </c>
      <c r="G26" s="569">
        <v>4</v>
      </c>
      <c r="H26" s="569">
        <v>3.8</v>
      </c>
      <c r="I26" s="569">
        <v>4.2</v>
      </c>
      <c r="J26" s="569">
        <v>0.5</v>
      </c>
      <c r="K26" s="569">
        <v>1.3203784735116955</v>
      </c>
      <c r="L26" s="569">
        <v>1.0882340051712589</v>
      </c>
      <c r="M26" s="569">
        <v>0.4287946652898853</v>
      </c>
      <c r="N26" s="569">
        <v>0.76916284864954321</v>
      </c>
      <c r="O26" s="569">
        <v>1.5314517149728033</v>
      </c>
      <c r="P26" s="569">
        <v>1.3077498417812592</v>
      </c>
      <c r="Q26" s="569">
        <v>1.5670640171585859</v>
      </c>
      <c r="R26" s="569">
        <v>0.1893660524074221</v>
      </c>
      <c r="S26" s="713"/>
      <c r="T26" s="1143" t="s">
        <v>315</v>
      </c>
      <c r="U26" s="1144"/>
    </row>
    <row r="27" spans="1:21" ht="21" customHeight="1" x14ac:dyDescent="0.6">
      <c r="A27" s="295"/>
      <c r="B27" s="507" t="s">
        <v>316</v>
      </c>
      <c r="C27" s="85" t="s">
        <v>313</v>
      </c>
      <c r="D27" s="503">
        <v>4.4000000000000004</v>
      </c>
      <c r="E27" s="504">
        <v>0.6</v>
      </c>
      <c r="F27" s="504">
        <v>3.1</v>
      </c>
      <c r="G27" s="504">
        <v>5.4</v>
      </c>
      <c r="H27" s="504">
        <v>2.7</v>
      </c>
      <c r="I27" s="504">
        <v>4.9000000000000004</v>
      </c>
      <c r="J27" s="504">
        <v>1.9</v>
      </c>
      <c r="K27" s="504">
        <v>2.1919537871494299</v>
      </c>
      <c r="L27" s="504">
        <v>0.17668553989477687</v>
      </c>
      <c r="M27" s="504">
        <v>-0.21923400686377192</v>
      </c>
      <c r="N27" s="504">
        <v>0.4236711990111246</v>
      </c>
      <c r="O27" s="504">
        <v>0.98931904693033346</v>
      </c>
      <c r="P27" s="504">
        <v>1.5820297026686063</v>
      </c>
      <c r="Q27" s="504">
        <v>0.98746767933097601</v>
      </c>
      <c r="R27" s="504">
        <v>0.27801704933614246</v>
      </c>
      <c r="S27" s="295"/>
      <c r="T27" s="1145" t="s">
        <v>317</v>
      </c>
      <c r="U27" s="68"/>
    </row>
    <row r="28" spans="1:21" ht="21" customHeight="1" x14ac:dyDescent="0.6">
      <c r="A28" s="713"/>
      <c r="B28" s="568" t="s">
        <v>318</v>
      </c>
      <c r="C28" s="1045" t="s">
        <v>319</v>
      </c>
      <c r="D28" s="564">
        <v>4</v>
      </c>
      <c r="E28" s="569">
        <v>2.4</v>
      </c>
      <c r="F28" s="569">
        <v>11.5</v>
      </c>
      <c r="G28" s="569">
        <v>5.4</v>
      </c>
      <c r="H28" s="569">
        <v>4.8</v>
      </c>
      <c r="I28" s="569">
        <v>5.9</v>
      </c>
      <c r="J28" s="569">
        <v>3.7</v>
      </c>
      <c r="K28" s="569">
        <v>5.387681424054918</v>
      </c>
      <c r="L28" s="569">
        <v>3.2419989604217676</v>
      </c>
      <c r="M28" s="569">
        <v>3.0097720494452318</v>
      </c>
      <c r="N28" s="569">
        <v>4.0869334500142145</v>
      </c>
      <c r="O28" s="569">
        <v>4.8092446257116137</v>
      </c>
      <c r="P28" s="569">
        <v>3.7548268726132363</v>
      </c>
      <c r="Q28" s="569">
        <v>3.1974173914831567</v>
      </c>
      <c r="R28" s="569">
        <v>3.4976488403602275</v>
      </c>
      <c r="S28" s="713"/>
      <c r="T28" s="1143" t="s">
        <v>320</v>
      </c>
      <c r="U28" s="1144"/>
    </row>
    <row r="29" spans="1:21" ht="21" customHeight="1" x14ac:dyDescent="0.6">
      <c r="A29" s="295"/>
      <c r="B29" s="507" t="s">
        <v>321</v>
      </c>
      <c r="C29" s="85" t="s">
        <v>322</v>
      </c>
      <c r="D29" s="503">
        <v>-15</v>
      </c>
      <c r="E29" s="504">
        <v>-0.5</v>
      </c>
      <c r="F29" s="504">
        <v>-2.8</v>
      </c>
      <c r="G29" s="504">
        <v>21.7</v>
      </c>
      <c r="H29" s="504">
        <v>13.2</v>
      </c>
      <c r="I29" s="504">
        <v>18.3</v>
      </c>
      <c r="J29" s="504">
        <v>8.1999999999999993</v>
      </c>
      <c r="K29" s="504">
        <v>0.33034760456898482</v>
      </c>
      <c r="L29" s="504">
        <v>9.212724830455727</v>
      </c>
      <c r="M29" s="504">
        <v>21.285435728213599</v>
      </c>
      <c r="N29" s="504">
        <v>12.108432989945712</v>
      </c>
      <c r="O29" s="504">
        <v>12.239112209327985</v>
      </c>
      <c r="P29" s="504">
        <v>14.455463060335944</v>
      </c>
      <c r="Q29" s="504">
        <v>-12.878794384096864</v>
      </c>
      <c r="R29" s="504">
        <v>4.9183397892703198</v>
      </c>
      <c r="S29" s="295"/>
      <c r="T29" s="1145" t="s">
        <v>323</v>
      </c>
      <c r="U29" s="68"/>
    </row>
    <row r="30" spans="1:21" ht="21" customHeight="1" x14ac:dyDescent="0.6">
      <c r="A30" s="713"/>
      <c r="B30" s="568" t="s">
        <v>318</v>
      </c>
      <c r="C30" s="1045" t="s">
        <v>324</v>
      </c>
      <c r="D30" s="564">
        <v>-0.7</v>
      </c>
      <c r="E30" s="569">
        <v>-0.2</v>
      </c>
      <c r="F30" s="569">
        <v>-6.3</v>
      </c>
      <c r="G30" s="569">
        <v>2.5</v>
      </c>
      <c r="H30" s="569">
        <v>7</v>
      </c>
      <c r="I30" s="569">
        <v>12</v>
      </c>
      <c r="J30" s="569">
        <v>5.9</v>
      </c>
      <c r="K30" s="569">
        <v>2.2418714227464278</v>
      </c>
      <c r="L30" s="569">
        <v>3.0568008094355292</v>
      </c>
      <c r="M30" s="569">
        <v>3.8755356810136021</v>
      </c>
      <c r="N30" s="569">
        <v>4.8202828561572915</v>
      </c>
      <c r="O30" s="569">
        <v>4.2004251762243712</v>
      </c>
      <c r="P30" s="569">
        <v>2.7090873489599971</v>
      </c>
      <c r="Q30" s="569">
        <v>-7.8919856341631487</v>
      </c>
      <c r="R30" s="569">
        <v>-6.0817893506927021</v>
      </c>
      <c r="S30" s="713"/>
      <c r="T30" s="1143" t="s">
        <v>325</v>
      </c>
      <c r="U30" s="1144"/>
    </row>
    <row r="31" spans="1:21" ht="21" customHeight="1" x14ac:dyDescent="0.6">
      <c r="A31" s="295"/>
      <c r="B31" s="507" t="s">
        <v>321</v>
      </c>
      <c r="C31" s="85" t="s">
        <v>326</v>
      </c>
      <c r="D31" s="503">
        <v>4.4000000000000004</v>
      </c>
      <c r="E31" s="504">
        <v>-6.6</v>
      </c>
      <c r="F31" s="504">
        <v>9.1999999999999993</v>
      </c>
      <c r="G31" s="504">
        <v>-1.8</v>
      </c>
      <c r="H31" s="504">
        <v>6</v>
      </c>
      <c r="I31" s="504">
        <v>2.2999999999999998</v>
      </c>
      <c r="J31" s="504">
        <v>-7.3</v>
      </c>
      <c r="K31" s="504">
        <v>-4.4272742654108583</v>
      </c>
      <c r="L31" s="504">
        <v>3.7412958810338637</v>
      </c>
      <c r="M31" s="504">
        <v>-9.1012514220693674E-2</v>
      </c>
      <c r="N31" s="504">
        <v>-2.8011842404919207</v>
      </c>
      <c r="O31" s="504">
        <v>-2.5714620431115236</v>
      </c>
      <c r="P31" s="504">
        <v>-0.58919016413155134</v>
      </c>
      <c r="Q31" s="504">
        <v>2.7396431811309299</v>
      </c>
      <c r="R31" s="504">
        <v>-8.2411113727332008E-2</v>
      </c>
      <c r="S31" s="295"/>
      <c r="T31" s="1145" t="s">
        <v>327</v>
      </c>
      <c r="U31" s="68"/>
    </row>
    <row r="32" spans="1:21" ht="10.35" customHeight="1" x14ac:dyDescent="0.6">
      <c r="A32" s="1603"/>
      <c r="B32" s="1603"/>
      <c r="C32" s="1603"/>
      <c r="D32" s="1603"/>
      <c r="E32" s="1603"/>
      <c r="F32" s="1603"/>
      <c r="G32" s="1603"/>
      <c r="H32" s="1603"/>
      <c r="I32" s="1603"/>
      <c r="J32" s="1603"/>
      <c r="K32" s="1603"/>
      <c r="L32" s="1603"/>
      <c r="M32" s="1603"/>
      <c r="N32" s="1603"/>
      <c r="O32" s="1603"/>
      <c r="P32" s="1603"/>
      <c r="Q32" s="1603"/>
      <c r="R32" s="1603"/>
      <c r="S32" s="1603"/>
      <c r="T32" s="1603"/>
      <c r="U32" s="1603"/>
    </row>
    <row r="33" spans="1:23" ht="13.5" customHeight="1" x14ac:dyDescent="0.6">
      <c r="C33" s="21"/>
      <c r="D33" s="21"/>
      <c r="E33" s="21"/>
      <c r="F33" s="21"/>
      <c r="G33" s="21"/>
      <c r="H33" s="21"/>
      <c r="I33" s="21"/>
      <c r="J33" s="21"/>
      <c r="K33" s="21"/>
      <c r="L33" s="21"/>
      <c r="M33" s="21"/>
      <c r="N33" s="21"/>
      <c r="O33" s="21"/>
      <c r="P33" s="21"/>
      <c r="Q33" s="21"/>
      <c r="R33" s="21"/>
      <c r="S33" s="21"/>
      <c r="T33" s="21"/>
    </row>
    <row r="34" spans="1:23" s="12" customFormat="1" ht="22.35" customHeight="1" x14ac:dyDescent="0.5">
      <c r="A34" s="193" t="s">
        <v>328</v>
      </c>
      <c r="B34" s="218"/>
      <c r="C34" s="218"/>
      <c r="D34" s="193"/>
      <c r="E34" s="193"/>
      <c r="F34" s="193"/>
      <c r="G34" s="193"/>
      <c r="H34" s="193"/>
      <c r="I34" s="28"/>
      <c r="J34" s="28"/>
      <c r="K34" s="28"/>
      <c r="L34" s="28"/>
      <c r="M34" s="28"/>
      <c r="N34" s="28"/>
      <c r="O34" s="28"/>
      <c r="P34" s="28"/>
      <c r="Q34" s="28"/>
      <c r="R34" s="28"/>
      <c r="U34" s="216" t="s">
        <v>245</v>
      </c>
    </row>
    <row r="35" spans="1:23" s="12" customFormat="1" ht="22.35" customHeight="1" x14ac:dyDescent="0.5">
      <c r="A35" s="193" t="s">
        <v>329</v>
      </c>
      <c r="B35" s="218"/>
      <c r="C35" s="218"/>
      <c r="D35" s="193"/>
      <c r="E35" s="193"/>
      <c r="F35" s="193"/>
      <c r="G35" s="193"/>
      <c r="H35" s="193"/>
      <c r="I35" s="28"/>
      <c r="J35" s="28"/>
      <c r="K35" s="28"/>
      <c r="L35" s="28"/>
      <c r="M35" s="28"/>
      <c r="N35" s="28"/>
      <c r="O35" s="28"/>
      <c r="P35" s="28"/>
      <c r="Q35" s="28"/>
      <c r="R35" s="28"/>
      <c r="U35" s="216" t="s">
        <v>247</v>
      </c>
      <c r="V35" s="13"/>
      <c r="W35" s="13"/>
    </row>
    <row r="36" spans="1:23" s="12" customFormat="1" ht="22.35" customHeight="1" x14ac:dyDescent="0.5">
      <c r="A36" s="193" t="s">
        <v>330</v>
      </c>
      <c r="B36" s="218"/>
      <c r="C36" s="218"/>
      <c r="D36" s="218"/>
      <c r="E36" s="218"/>
      <c r="F36" s="218"/>
      <c r="G36" s="218"/>
      <c r="H36" s="218"/>
      <c r="T36" s="441"/>
      <c r="U36" s="432" t="s">
        <v>164</v>
      </c>
    </row>
    <row r="37" spans="1:23" s="12" customFormat="1" ht="22.35" hidden="1" customHeight="1" x14ac:dyDescent="0.5">
      <c r="A37" s="193" t="s">
        <v>331</v>
      </c>
      <c r="B37" s="218"/>
      <c r="C37" s="218"/>
      <c r="D37" s="218"/>
      <c r="E37" s="218"/>
      <c r="F37" s="218"/>
      <c r="G37" s="218"/>
      <c r="H37" s="218"/>
      <c r="T37" s="441"/>
    </row>
    <row r="38" spans="1:23" s="12" customFormat="1" ht="22.35" customHeight="1" x14ac:dyDescent="0.5">
      <c r="A38" s="193" t="s">
        <v>332</v>
      </c>
      <c r="T38" s="441"/>
    </row>
    <row r="39" spans="1:23" x14ac:dyDescent="0.6">
      <c r="A39" s="5" t="s">
        <v>333</v>
      </c>
    </row>
    <row r="40" spans="1:23" x14ac:dyDescent="0.6">
      <c r="A40" s="997" t="s">
        <v>334</v>
      </c>
    </row>
    <row r="41" spans="1:23" x14ac:dyDescent="0.6">
      <c r="A41" s="997" t="s">
        <v>335</v>
      </c>
    </row>
    <row r="43" spans="1:23" ht="30.75" customHeight="1" x14ac:dyDescent="0.6"/>
    <row r="44" spans="1:23" x14ac:dyDescent="0.6">
      <c r="A44" s="33"/>
      <c r="U44" s="34"/>
    </row>
  </sheetData>
  <mergeCells count="12">
    <mergeCell ref="A32:U32"/>
    <mergeCell ref="A13:C13"/>
    <mergeCell ref="B9:C9"/>
    <mergeCell ref="T9:U9"/>
    <mergeCell ref="A10:C10"/>
    <mergeCell ref="S10:U10"/>
    <mergeCell ref="A8:C8"/>
    <mergeCell ref="S8:U8"/>
    <mergeCell ref="A1:C1"/>
    <mergeCell ref="A2:U2"/>
    <mergeCell ref="A3:U3"/>
    <mergeCell ref="A4:C4"/>
  </mergeCells>
  <phoneticPr fontId="0" type="noConversion"/>
  <pageMargins left="0.98425196850393704" right="0.39370078740157483" top="0.39370078740157483" bottom="0" header="0" footer="0"/>
  <pageSetup paperSize="9" scale="4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83"/>
  <sheetViews>
    <sheetView showGridLines="0" zoomScale="70" zoomScaleNormal="70" workbookViewId="0">
      <selection activeCell="H66" sqref="H66"/>
    </sheetView>
  </sheetViews>
  <sheetFormatPr defaultColWidth="9.375" defaultRowHeight="23.4" x14ac:dyDescent="0.6"/>
  <cols>
    <col min="1" max="1" width="52.5" style="54" customWidth="1"/>
    <col min="2" max="3" width="14" style="54" bestFit="1" customWidth="1"/>
    <col min="4" max="7" width="13" style="54" customWidth="1"/>
    <col min="8" max="9" width="13.5" style="54" customWidth="1"/>
    <col min="10" max="10" width="2.375" style="54" customWidth="1"/>
    <col min="11" max="11" width="57.625" style="54" customWidth="1"/>
    <col min="12" max="16384" width="9.375" style="54"/>
  </cols>
  <sheetData>
    <row r="1" spans="1:13" s="43" customFormat="1" ht="15" customHeight="1" x14ac:dyDescent="0.5">
      <c r="A1" s="1219"/>
      <c r="B1" s="1219"/>
      <c r="C1" s="1219"/>
      <c r="D1" s="1219"/>
      <c r="E1" s="1219"/>
      <c r="F1" s="1219"/>
      <c r="G1" s="1219"/>
      <c r="H1" s="1219"/>
      <c r="I1" s="1219"/>
      <c r="J1" s="1219"/>
      <c r="K1" s="1220">
        <v>6</v>
      </c>
      <c r="L1" s="1219"/>
      <c r="M1" s="1219"/>
    </row>
    <row r="2" spans="1:13" s="5" customFormat="1" ht="21" customHeight="1" x14ac:dyDescent="0.6">
      <c r="A2" s="1606" t="s">
        <v>336</v>
      </c>
      <c r="B2" s="1606"/>
      <c r="C2" s="1606"/>
      <c r="D2" s="1606"/>
      <c r="E2" s="1606"/>
      <c r="F2" s="1606"/>
      <c r="G2" s="1606"/>
      <c r="H2" s="1606"/>
      <c r="I2" s="1606"/>
      <c r="J2" s="1606"/>
      <c r="K2" s="1606"/>
    </row>
    <row r="3" spans="1:13" s="5" customFormat="1" ht="21" customHeight="1" x14ac:dyDescent="0.6">
      <c r="A3" s="1607" t="s">
        <v>337</v>
      </c>
      <c r="B3" s="1607"/>
      <c r="C3" s="1607"/>
      <c r="D3" s="1607"/>
      <c r="E3" s="1607"/>
      <c r="F3" s="1607"/>
      <c r="G3" s="1607"/>
      <c r="H3" s="1607"/>
      <c r="I3" s="1607"/>
      <c r="J3" s="1607"/>
      <c r="K3" s="1607"/>
    </row>
    <row r="4" spans="1:13" s="5" customFormat="1" ht="21" customHeight="1" x14ac:dyDescent="0.6">
      <c r="A4" s="44" t="s">
        <v>338</v>
      </c>
      <c r="B4" s="45"/>
      <c r="C4" s="45"/>
      <c r="D4" s="45"/>
      <c r="E4" s="45"/>
      <c r="F4" s="45"/>
      <c r="G4" s="45"/>
      <c r="H4" s="45"/>
      <c r="I4" s="45"/>
      <c r="J4" s="45"/>
      <c r="K4" s="46" t="s">
        <v>339</v>
      </c>
      <c r="M4" s="47"/>
    </row>
    <row r="5" spans="1:13" s="5" customFormat="1" ht="21" customHeight="1" x14ac:dyDescent="0.6">
      <c r="A5" s="570"/>
      <c r="B5" s="868"/>
      <c r="C5" s="868"/>
      <c r="D5" s="526">
        <v>2567</v>
      </c>
      <c r="E5" s="526"/>
      <c r="F5" s="526"/>
      <c r="G5" s="526"/>
      <c r="H5" s="526"/>
      <c r="I5" s="571" t="s">
        <v>340</v>
      </c>
      <c r="J5" s="570"/>
      <c r="K5" s="570"/>
      <c r="M5" s="47"/>
    </row>
    <row r="6" spans="1:13" s="5" customFormat="1" ht="21" customHeight="1" x14ac:dyDescent="0.6">
      <c r="A6" s="572"/>
      <c r="B6" s="573">
        <v>2565</v>
      </c>
      <c r="C6" s="573">
        <v>2566</v>
      </c>
      <c r="D6" s="531">
        <v>2024</v>
      </c>
      <c r="E6" s="531"/>
      <c r="F6" s="531"/>
      <c r="G6" s="531"/>
      <c r="H6" s="531"/>
      <c r="I6" s="574" t="s">
        <v>341</v>
      </c>
      <c r="J6" s="575"/>
      <c r="K6" s="576"/>
      <c r="M6" s="47"/>
    </row>
    <row r="7" spans="1:13" s="5" customFormat="1" ht="21" customHeight="1" x14ac:dyDescent="0.6">
      <c r="A7" s="572"/>
      <c r="B7" s="577">
        <v>2022</v>
      </c>
      <c r="C7" s="577">
        <v>2023</v>
      </c>
      <c r="D7" s="526" t="s">
        <v>177</v>
      </c>
      <c r="E7" s="526" t="s">
        <v>178</v>
      </c>
      <c r="F7" s="526" t="s">
        <v>179</v>
      </c>
      <c r="G7" s="526" t="s">
        <v>180</v>
      </c>
      <c r="H7" s="526" t="s">
        <v>181</v>
      </c>
      <c r="I7" s="913" t="s">
        <v>342</v>
      </c>
      <c r="J7" s="575"/>
      <c r="K7" s="576"/>
      <c r="M7" s="47"/>
    </row>
    <row r="8" spans="1:13" s="5" customFormat="1" ht="21" customHeight="1" x14ac:dyDescent="0.6">
      <c r="A8" s="549"/>
      <c r="B8" s="578"/>
      <c r="C8" s="578"/>
      <c r="D8" s="537" t="s">
        <v>183</v>
      </c>
      <c r="E8" s="537" t="s">
        <v>184</v>
      </c>
      <c r="F8" s="537" t="s">
        <v>185</v>
      </c>
      <c r="G8" s="537" t="s">
        <v>186</v>
      </c>
      <c r="H8" s="537" t="s">
        <v>187</v>
      </c>
      <c r="I8" s="1099" t="s">
        <v>343</v>
      </c>
      <c r="J8" s="579"/>
      <c r="K8" s="549"/>
    </row>
    <row r="9" spans="1:13" s="5" customFormat="1" ht="10.35" customHeight="1" x14ac:dyDescent="0.6">
      <c r="A9" s="47"/>
      <c r="B9" s="403"/>
      <c r="C9" s="403"/>
      <c r="D9" s="1100"/>
      <c r="E9" s="1100"/>
      <c r="F9" s="1100"/>
      <c r="G9" s="1100"/>
      <c r="H9" s="1100"/>
      <c r="I9" s="1100"/>
      <c r="J9" s="47"/>
      <c r="K9" s="47"/>
    </row>
    <row r="10" spans="1:13" s="5" customFormat="1" ht="21" customHeight="1" x14ac:dyDescent="0.6">
      <c r="A10" s="404" t="s">
        <v>344</v>
      </c>
      <c r="B10" s="405"/>
      <c r="C10" s="405"/>
      <c r="D10" s="406"/>
      <c r="E10" s="406"/>
      <c r="F10" s="406"/>
      <c r="G10" s="406"/>
      <c r="H10" s="406"/>
      <c r="I10" s="406"/>
      <c r="J10" s="47"/>
      <c r="K10" s="404" t="s">
        <v>345</v>
      </c>
    </row>
    <row r="11" spans="1:13" s="5" customFormat="1" ht="21" customHeight="1" x14ac:dyDescent="0.6">
      <c r="A11" s="1076" t="s">
        <v>346</v>
      </c>
      <c r="B11" s="1059">
        <v>16803</v>
      </c>
      <c r="C11" s="1059">
        <v>17822.400000000001</v>
      </c>
      <c r="D11" s="1059">
        <v>603.9</v>
      </c>
      <c r="E11" s="1059">
        <v>656.9</v>
      </c>
      <c r="F11" s="1059">
        <v>597.70000000000005</v>
      </c>
      <c r="G11" s="1059">
        <v>479.48687699999999</v>
      </c>
      <c r="H11" s="1059">
        <v>401.83984667999994</v>
      </c>
      <c r="I11" s="1101">
        <v>14306.302900746665</v>
      </c>
      <c r="J11" s="1080"/>
      <c r="K11" s="1076" t="s">
        <v>347</v>
      </c>
    </row>
    <row r="12" spans="1:13" s="5" customFormat="1" ht="21" customHeight="1" x14ac:dyDescent="0.6">
      <c r="A12" s="407"/>
      <c r="B12" s="1070">
        <v>14.8</v>
      </c>
      <c r="C12" s="1070">
        <v>6.1</v>
      </c>
      <c r="D12" s="1070">
        <v>-12.7</v>
      </c>
      <c r="E12" s="1070">
        <v>5.2</v>
      </c>
      <c r="F12" s="1070">
        <v>2.9</v>
      </c>
      <c r="G12" s="1070">
        <v>-8.0877250325663113</v>
      </c>
      <c r="H12" s="1070">
        <v>7.5863999040493013E-2</v>
      </c>
      <c r="I12" s="1070">
        <v>-8.8574390785316037</v>
      </c>
      <c r="J12" s="49"/>
      <c r="K12" s="407"/>
    </row>
    <row r="13" spans="1:13" s="5" customFormat="1" ht="21" customHeight="1" x14ac:dyDescent="0.6">
      <c r="A13" s="1081" t="s">
        <v>348</v>
      </c>
      <c r="B13" s="1059">
        <v>2358923.7000000002</v>
      </c>
      <c r="C13" s="1059">
        <v>2198009.2000000002</v>
      </c>
      <c r="D13" s="1059">
        <v>191462.6</v>
      </c>
      <c r="E13" s="1059">
        <v>183109.2</v>
      </c>
      <c r="F13" s="1059">
        <v>174286.6</v>
      </c>
      <c r="G13" s="1059">
        <v>176466.65</v>
      </c>
      <c r="H13" s="1059">
        <v>163992.10999999999</v>
      </c>
      <c r="I13" s="1101">
        <v>1703029.7600000002</v>
      </c>
      <c r="J13" s="1082"/>
      <c r="K13" s="1076" t="s">
        <v>349</v>
      </c>
    </row>
    <row r="14" spans="1:13" s="5" customFormat="1" ht="21" customHeight="1" x14ac:dyDescent="0.6">
      <c r="A14" s="407"/>
      <c r="B14" s="1070">
        <v>12.1</v>
      </c>
      <c r="C14" s="1070">
        <v>-6.8</v>
      </c>
      <c r="D14" s="1070">
        <v>21.2</v>
      </c>
      <c r="E14" s="1070">
        <v>15.5</v>
      </c>
      <c r="F14" s="1070">
        <v>3.9</v>
      </c>
      <c r="G14" s="1070">
        <v>3.5509185968821839</v>
      </c>
      <c r="H14" s="1070">
        <v>-3.9512379143319976</v>
      </c>
      <c r="I14" s="1070">
        <v>6.8790631377251943</v>
      </c>
      <c r="J14" s="49"/>
      <c r="K14" s="407"/>
    </row>
    <row r="15" spans="1:13" s="5" customFormat="1" ht="21" customHeight="1" x14ac:dyDescent="0.6">
      <c r="A15" s="1076" t="s">
        <v>350</v>
      </c>
      <c r="B15" s="1059">
        <v>512290.2</v>
      </c>
      <c r="C15" s="1059">
        <v>564519.6</v>
      </c>
      <c r="D15" s="1059">
        <v>47471.4</v>
      </c>
      <c r="E15" s="1059">
        <v>46813.599999999999</v>
      </c>
      <c r="F15" s="1059">
        <v>46338.3</v>
      </c>
      <c r="G15" s="1059">
        <v>44241.898000000001</v>
      </c>
      <c r="H15" s="1059">
        <v>42104.455999999998</v>
      </c>
      <c r="I15" s="1101">
        <v>429160.59</v>
      </c>
      <c r="J15" s="1083"/>
      <c r="K15" s="1076" t="s">
        <v>351</v>
      </c>
    </row>
    <row r="16" spans="1:13" s="5" customFormat="1" ht="21" customHeight="1" x14ac:dyDescent="0.6">
      <c r="A16" s="407"/>
      <c r="B16" s="1070">
        <v>0</v>
      </c>
      <c r="C16" s="1070">
        <v>10.199999999999999</v>
      </c>
      <c r="D16" s="1070">
        <v>2.4</v>
      </c>
      <c r="E16" s="1070">
        <v>-5.6</v>
      </c>
      <c r="F16" s="1070">
        <v>1.8</v>
      </c>
      <c r="G16" s="1070">
        <v>-7.3352055398770375</v>
      </c>
      <c r="H16" s="1070">
        <v>1.7155323448580191</v>
      </c>
      <c r="I16" s="1070">
        <v>-0.56733329579473635</v>
      </c>
      <c r="J16" s="49"/>
      <c r="K16" s="407"/>
    </row>
    <row r="17" spans="1:13" s="5" customFormat="1" ht="21" customHeight="1" x14ac:dyDescent="0.6">
      <c r="A17" s="1071" t="s">
        <v>352</v>
      </c>
      <c r="B17" s="1059"/>
      <c r="C17" s="1059"/>
      <c r="D17" s="1059"/>
      <c r="E17" s="1059"/>
      <c r="F17" s="1059"/>
      <c r="G17" s="1059"/>
      <c r="H17" s="1059"/>
      <c r="I17" s="1060"/>
      <c r="J17" s="1074"/>
      <c r="K17" s="1071" t="s">
        <v>353</v>
      </c>
    </row>
    <row r="18" spans="1:13" s="5" customFormat="1" ht="21" customHeight="1" x14ac:dyDescent="0.6">
      <c r="A18" s="405" t="s">
        <v>354</v>
      </c>
      <c r="B18" s="1056">
        <v>6597.2</v>
      </c>
      <c r="C18" s="1056">
        <v>6317.1</v>
      </c>
      <c r="D18" s="1056">
        <v>552.6</v>
      </c>
      <c r="E18" s="1056">
        <v>570.5</v>
      </c>
      <c r="F18" s="1056">
        <v>517.20000000000005</v>
      </c>
      <c r="G18" s="1056">
        <v>515.19448699999998</v>
      </c>
      <c r="H18" s="1056">
        <v>482.20618899999999</v>
      </c>
      <c r="I18" s="1102">
        <v>4730.9155846666672</v>
      </c>
      <c r="J18" s="50"/>
      <c r="K18" s="405" t="s">
        <v>355</v>
      </c>
    </row>
    <row r="19" spans="1:13" s="5" customFormat="1" ht="21" customHeight="1" x14ac:dyDescent="0.6">
      <c r="A19" s="1067"/>
      <c r="B19" s="1075">
        <v>-3.1</v>
      </c>
      <c r="C19" s="1075">
        <v>-4.2</v>
      </c>
      <c r="D19" s="1075">
        <v>12.2</v>
      </c>
      <c r="E19" s="1075">
        <v>12.4</v>
      </c>
      <c r="F19" s="1075">
        <v>-7.6</v>
      </c>
      <c r="G19" s="1075">
        <v>-3.2734566968430272</v>
      </c>
      <c r="H19" s="1075">
        <v>-11.76631628194572</v>
      </c>
      <c r="I19" s="1075">
        <v>-0.92274719885305778</v>
      </c>
      <c r="J19" s="1069"/>
      <c r="K19" s="1067"/>
    </row>
    <row r="20" spans="1:13" s="5" customFormat="1" ht="21" customHeight="1" x14ac:dyDescent="0.6">
      <c r="A20" s="405" t="s">
        <v>356</v>
      </c>
      <c r="B20" s="1056">
        <v>5300.5</v>
      </c>
      <c r="C20" s="1056">
        <v>4773.1000000000004</v>
      </c>
      <c r="D20" s="1056">
        <v>385.2</v>
      </c>
      <c r="E20" s="1056">
        <v>404.1</v>
      </c>
      <c r="F20" s="1056">
        <v>396.2</v>
      </c>
      <c r="G20" s="1056">
        <v>340.32443000000001</v>
      </c>
      <c r="H20" s="1056">
        <v>377.8840633333333</v>
      </c>
      <c r="I20" s="209">
        <v>3427.4724773333337</v>
      </c>
      <c r="J20" s="48"/>
      <c r="K20" s="405" t="s">
        <v>357</v>
      </c>
    </row>
    <row r="21" spans="1:13" s="5" customFormat="1" ht="21" customHeight="1" x14ac:dyDescent="0.6">
      <c r="A21" s="1067"/>
      <c r="B21" s="1075">
        <v>-17.7</v>
      </c>
      <c r="C21" s="1075">
        <v>-9.9</v>
      </c>
      <c r="D21" s="1075">
        <v>5.2</v>
      </c>
      <c r="E21" s="1075">
        <v>-2.5</v>
      </c>
      <c r="F21" s="1075">
        <v>-1.3</v>
      </c>
      <c r="G21" s="1075">
        <v>-15.788011381327777</v>
      </c>
      <c r="H21" s="1075">
        <v>-12.200843394133798</v>
      </c>
      <c r="I21" s="1075">
        <v>-5.061911446358291</v>
      </c>
      <c r="J21" s="1069"/>
      <c r="K21" s="1067"/>
    </row>
    <row r="22" spans="1:13" s="5" customFormat="1" ht="22.35" customHeight="1" x14ac:dyDescent="0.6">
      <c r="A22" s="912" t="s">
        <v>358</v>
      </c>
      <c r="B22" s="1056">
        <v>37023.800000000003</v>
      </c>
      <c r="C22" s="1056">
        <v>36452.699999999997</v>
      </c>
      <c r="D22" s="1056">
        <v>2829.3</v>
      </c>
      <c r="E22" s="1056">
        <v>2993</v>
      </c>
      <c r="F22" s="1056">
        <v>2929.6</v>
      </c>
      <c r="G22" s="1056">
        <v>3096.2260699999997</v>
      </c>
      <c r="H22" s="1056">
        <v>2945.6088299999997</v>
      </c>
      <c r="I22" s="925">
        <v>26150.645990000001</v>
      </c>
      <c r="J22" s="408"/>
      <c r="K22" s="405" t="s">
        <v>359</v>
      </c>
    </row>
    <row r="23" spans="1:13" s="5" customFormat="1" ht="22.35" customHeight="1" x14ac:dyDescent="0.6">
      <c r="A23" s="1067"/>
      <c r="B23" s="1075">
        <v>-3.1</v>
      </c>
      <c r="C23" s="1075">
        <v>-1.5</v>
      </c>
      <c r="D23" s="1075">
        <v>-6.6</v>
      </c>
      <c r="E23" s="1075">
        <v>-3.1</v>
      </c>
      <c r="F23" s="1075">
        <v>-19.8</v>
      </c>
      <c r="G23" s="1075">
        <v>6.4825436593926042</v>
      </c>
      <c r="H23" s="1075">
        <v>2.6462479535627352</v>
      </c>
      <c r="I23" s="1075">
        <v>-7.2606075861821555</v>
      </c>
      <c r="J23" s="1069"/>
      <c r="K23" s="1067"/>
    </row>
    <row r="24" spans="1:13" s="5" customFormat="1" ht="22.35" customHeight="1" x14ac:dyDescent="0.6">
      <c r="A24" s="911" t="s">
        <v>360</v>
      </c>
      <c r="B24" s="1056">
        <v>40351.800000000003</v>
      </c>
      <c r="C24" s="1056">
        <v>36993.800000000003</v>
      </c>
      <c r="D24" s="1056">
        <v>3314.5</v>
      </c>
      <c r="E24" s="1056">
        <v>2377.9</v>
      </c>
      <c r="F24" s="1056">
        <v>2852</v>
      </c>
      <c r="G24" s="1056">
        <v>2881.7634900000003</v>
      </c>
      <c r="H24" s="1056">
        <v>2656.1263799999997</v>
      </c>
      <c r="I24" s="925">
        <v>26048.184300000001</v>
      </c>
      <c r="J24" s="911"/>
      <c r="K24" s="911" t="s">
        <v>361</v>
      </c>
    </row>
    <row r="25" spans="1:13" s="5" customFormat="1" ht="22.35" customHeight="1" x14ac:dyDescent="0.6">
      <c r="A25" s="1067"/>
      <c r="B25" s="1075">
        <v>-0.7</v>
      </c>
      <c r="C25" s="1075">
        <v>-8.3000000000000007</v>
      </c>
      <c r="D25" s="1075">
        <v>3.7</v>
      </c>
      <c r="E25" s="1075">
        <v>-24</v>
      </c>
      <c r="F25" s="1075">
        <v>-6.1</v>
      </c>
      <c r="G25" s="1075">
        <v>-7.5186793261328546</v>
      </c>
      <c r="H25" s="1075">
        <v>-9.984344731409692</v>
      </c>
      <c r="I25" s="1075">
        <v>-8.9042054275005782</v>
      </c>
      <c r="J25" s="1067"/>
      <c r="K25" s="1067"/>
    </row>
    <row r="26" spans="1:13" s="5" customFormat="1" x14ac:dyDescent="0.6">
      <c r="A26" s="52"/>
      <c r="B26" s="52"/>
      <c r="C26" s="52"/>
      <c r="D26" s="52"/>
      <c r="E26" s="52"/>
      <c r="F26" s="52"/>
      <c r="G26" s="52"/>
      <c r="H26" s="954"/>
      <c r="I26" s="954"/>
      <c r="J26" s="52"/>
      <c r="K26" s="52"/>
    </row>
    <row r="27" spans="1:13" s="5" customFormat="1" x14ac:dyDescent="0.6">
      <c r="H27" s="53"/>
      <c r="I27" s="53"/>
      <c r="K27" s="1219">
        <v>7</v>
      </c>
    </row>
    <row r="28" spans="1:13" s="5" customFormat="1" ht="21" customHeight="1" x14ac:dyDescent="0.6">
      <c r="A28" s="1606" t="s">
        <v>362</v>
      </c>
      <c r="B28" s="1606"/>
      <c r="C28" s="1606"/>
      <c r="D28" s="1606"/>
      <c r="E28" s="1606"/>
      <c r="F28" s="1606"/>
      <c r="G28" s="1606"/>
      <c r="H28" s="1606"/>
      <c r="I28" s="1606"/>
      <c r="J28" s="1606"/>
      <c r="K28" s="1606"/>
    </row>
    <row r="29" spans="1:13" s="5" customFormat="1" ht="21" customHeight="1" x14ac:dyDescent="0.6">
      <c r="A29" s="1607" t="s">
        <v>363</v>
      </c>
      <c r="B29" s="1607"/>
      <c r="C29" s="1607"/>
      <c r="D29" s="1607"/>
      <c r="E29" s="1607"/>
      <c r="F29" s="1607"/>
      <c r="G29" s="1607"/>
      <c r="H29" s="1607"/>
      <c r="I29" s="1607"/>
      <c r="J29" s="1607"/>
      <c r="K29" s="1607"/>
    </row>
    <row r="30" spans="1:13" s="5" customFormat="1" ht="21" customHeight="1" x14ac:dyDescent="0.6">
      <c r="A30" s="190" t="s">
        <v>338</v>
      </c>
      <c r="B30" s="11"/>
      <c r="C30" s="11"/>
      <c r="D30" s="45"/>
      <c r="E30" s="45"/>
      <c r="F30" s="45"/>
      <c r="G30" s="45"/>
      <c r="H30" s="45"/>
      <c r="I30" s="45"/>
      <c r="J30" s="45"/>
      <c r="K30" s="191" t="s">
        <v>339</v>
      </c>
      <c r="M30" s="47"/>
    </row>
    <row r="31" spans="1:13" s="5" customFormat="1" ht="21" customHeight="1" x14ac:dyDescent="0.6">
      <c r="A31" s="573"/>
      <c r="B31" s="868"/>
      <c r="C31" s="868"/>
      <c r="D31" s="526">
        <f>IF(D5="","",D5)</f>
        <v>2567</v>
      </c>
      <c r="E31" s="526" t="str">
        <f t="shared" ref="E31:H31" si="0">IF(E5="","",E5)</f>
        <v/>
      </c>
      <c r="F31" s="526" t="str">
        <f t="shared" si="0"/>
        <v/>
      </c>
      <c r="G31" s="526" t="str">
        <f t="shared" si="0"/>
        <v/>
      </c>
      <c r="H31" s="526" t="str">
        <f t="shared" si="0"/>
        <v/>
      </c>
      <c r="I31" s="571" t="s">
        <v>340</v>
      </c>
      <c r="J31" s="580"/>
      <c r="K31" s="580"/>
      <c r="M31" s="47"/>
    </row>
    <row r="32" spans="1:13" s="5" customFormat="1" ht="21" customHeight="1" x14ac:dyDescent="0.6">
      <c r="A32" s="581"/>
      <c r="B32" s="573">
        <v>2565</v>
      </c>
      <c r="C32" s="573">
        <v>2566</v>
      </c>
      <c r="D32" s="531">
        <f t="shared" ref="D32:H32" si="1">IF(D6="","",D6)</f>
        <v>2024</v>
      </c>
      <c r="E32" s="531" t="str">
        <f t="shared" si="1"/>
        <v/>
      </c>
      <c r="F32" s="531" t="str">
        <f t="shared" si="1"/>
        <v/>
      </c>
      <c r="G32" s="531" t="str">
        <f t="shared" si="1"/>
        <v/>
      </c>
      <c r="H32" s="531" t="str">
        <f t="shared" si="1"/>
        <v/>
      </c>
      <c r="I32" s="574" t="s">
        <v>341</v>
      </c>
      <c r="J32" s="582"/>
      <c r="K32" s="583"/>
      <c r="M32" s="47"/>
    </row>
    <row r="33" spans="1:15" s="5" customFormat="1" ht="21" customHeight="1" x14ac:dyDescent="0.6">
      <c r="A33" s="581"/>
      <c r="B33" s="577">
        <v>2022</v>
      </c>
      <c r="C33" s="577">
        <v>2023</v>
      </c>
      <c r="D33" s="526" t="s">
        <v>177</v>
      </c>
      <c r="E33" s="526" t="s">
        <v>178</v>
      </c>
      <c r="F33" s="526" t="s">
        <v>179</v>
      </c>
      <c r="G33" s="526" t="s">
        <v>180</v>
      </c>
      <c r="H33" s="526" t="s">
        <v>181</v>
      </c>
      <c r="I33" s="913" t="s">
        <v>342</v>
      </c>
      <c r="J33" s="582"/>
      <c r="K33" s="583"/>
      <c r="M33" s="47"/>
    </row>
    <row r="34" spans="1:15" s="5" customFormat="1" ht="21" customHeight="1" x14ac:dyDescent="0.6">
      <c r="A34" s="561"/>
      <c r="B34" s="578"/>
      <c r="C34" s="578"/>
      <c r="D34" s="537" t="s">
        <v>183</v>
      </c>
      <c r="E34" s="537" t="s">
        <v>184</v>
      </c>
      <c r="F34" s="537" t="s">
        <v>185</v>
      </c>
      <c r="G34" s="537" t="s">
        <v>186</v>
      </c>
      <c r="H34" s="537" t="s">
        <v>187</v>
      </c>
      <c r="I34" s="1099" t="s">
        <v>343</v>
      </c>
      <c r="J34" s="584"/>
      <c r="K34" s="561"/>
    </row>
    <row r="35" spans="1:15" s="5" customFormat="1" ht="10.35" customHeight="1" x14ac:dyDescent="0.6">
      <c r="A35" s="403"/>
      <c r="B35" s="403"/>
      <c r="C35" s="403"/>
      <c r="D35" s="403"/>
      <c r="E35" s="403"/>
      <c r="F35" s="403"/>
      <c r="G35" s="403"/>
      <c r="H35" s="403"/>
      <c r="I35" s="403"/>
      <c r="J35" s="403"/>
      <c r="K35" s="403"/>
    </row>
    <row r="36" spans="1:15" s="5" customFormat="1" ht="21" customHeight="1" x14ac:dyDescent="0.6">
      <c r="A36" s="1071" t="s">
        <v>364</v>
      </c>
      <c r="B36" s="1072"/>
      <c r="C36" s="1072"/>
      <c r="D36" s="1073"/>
      <c r="E36" s="1073"/>
      <c r="F36" s="1073"/>
      <c r="G36" s="1073"/>
      <c r="H36" s="1073"/>
      <c r="I36" s="1073"/>
      <c r="J36" s="1074"/>
      <c r="K36" s="1071" t="s">
        <v>365</v>
      </c>
    </row>
    <row r="37" spans="1:15" s="5" customFormat="1" ht="21" customHeight="1" x14ac:dyDescent="0.6">
      <c r="A37" s="405" t="s">
        <v>366</v>
      </c>
      <c r="B37" s="1056">
        <v>10502.5</v>
      </c>
      <c r="C37" s="1056">
        <v>10380.5</v>
      </c>
      <c r="D37" s="408">
        <v>1066</v>
      </c>
      <c r="E37" s="408">
        <v>874.5</v>
      </c>
      <c r="F37" s="408">
        <v>952</v>
      </c>
      <c r="G37" s="408">
        <v>931.95799999999997</v>
      </c>
      <c r="H37" s="408">
        <v>850.81100000000004</v>
      </c>
      <c r="I37" s="408">
        <v>8437.2260923076919</v>
      </c>
      <c r="J37" s="49"/>
      <c r="K37" s="405" t="s">
        <v>367</v>
      </c>
    </row>
    <row r="38" spans="1:15" s="5" customFormat="1" ht="21" customHeight="1" x14ac:dyDescent="0.6">
      <c r="A38" s="1067"/>
      <c r="B38" s="1075">
        <v>-2.7</v>
      </c>
      <c r="C38" s="1075">
        <v>-1.2</v>
      </c>
      <c r="D38" s="1075">
        <v>12.6</v>
      </c>
      <c r="E38" s="1075">
        <v>-0.7</v>
      </c>
      <c r="F38" s="1075">
        <v>13.7</v>
      </c>
      <c r="G38" s="1075">
        <v>12.830030605919717</v>
      </c>
      <c r="H38" s="1075">
        <v>-5.8125774229866067</v>
      </c>
      <c r="I38" s="1075">
        <v>8.2924494488257228</v>
      </c>
      <c r="J38" s="1069"/>
      <c r="K38" s="1067"/>
    </row>
    <row r="39" spans="1:15" s="5" customFormat="1" ht="21" customHeight="1" x14ac:dyDescent="0.6">
      <c r="A39" s="405" t="s">
        <v>368</v>
      </c>
      <c r="B39" s="1056">
        <v>2912.1</v>
      </c>
      <c r="C39" s="1056">
        <v>2643.2</v>
      </c>
      <c r="D39" s="408">
        <v>182.5</v>
      </c>
      <c r="E39" s="408">
        <v>196</v>
      </c>
      <c r="F39" s="408">
        <v>223.6</v>
      </c>
      <c r="G39" s="408">
        <v>228.16</v>
      </c>
      <c r="H39" s="408">
        <v>199.84399999999999</v>
      </c>
      <c r="I39" s="408">
        <v>1772.9940000000004</v>
      </c>
      <c r="J39" s="51"/>
      <c r="K39" s="405" t="s">
        <v>369</v>
      </c>
      <c r="N39" s="408"/>
      <c r="O39" s="408"/>
    </row>
    <row r="40" spans="1:15" s="5" customFormat="1" ht="21" customHeight="1" x14ac:dyDescent="0.6">
      <c r="A40" s="1076"/>
      <c r="B40" s="1075">
        <v>-10</v>
      </c>
      <c r="C40" s="1075">
        <v>-9.1999999999999993</v>
      </c>
      <c r="D40" s="1075">
        <v>-16.7</v>
      </c>
      <c r="E40" s="1075">
        <v>2.6</v>
      </c>
      <c r="F40" s="1075">
        <v>18.899999999999999</v>
      </c>
      <c r="G40" s="1075">
        <v>1.6832826016231195</v>
      </c>
      <c r="H40" s="1075">
        <v>-25.711035690255727</v>
      </c>
      <c r="I40" s="1075">
        <v>-9.5282440714774985</v>
      </c>
      <c r="J40" s="1069"/>
      <c r="K40" s="1067"/>
    </row>
    <row r="41" spans="1:15" s="5" customFormat="1" ht="21" customHeight="1" x14ac:dyDescent="0.6">
      <c r="A41" s="405" t="s">
        <v>370</v>
      </c>
      <c r="B41" s="1056">
        <v>7724.2</v>
      </c>
      <c r="C41" s="1056">
        <v>7050.4</v>
      </c>
      <c r="D41" s="408">
        <v>692.4</v>
      </c>
      <c r="E41" s="408">
        <v>660.9</v>
      </c>
      <c r="F41" s="408">
        <v>645.9</v>
      </c>
      <c r="G41" s="408">
        <v>639.70100000000002</v>
      </c>
      <c r="H41" s="408">
        <v>648.01900000000001</v>
      </c>
      <c r="I41" s="408">
        <v>5794.0199999999995</v>
      </c>
      <c r="J41" s="49"/>
      <c r="K41" s="405" t="s">
        <v>371</v>
      </c>
    </row>
    <row r="42" spans="1:15" s="5" customFormat="1" ht="21" customHeight="1" x14ac:dyDescent="0.6">
      <c r="A42" s="1076"/>
      <c r="B42" s="1075">
        <v>-8.9</v>
      </c>
      <c r="C42" s="1075">
        <v>-8.6999999999999993</v>
      </c>
      <c r="D42" s="1075">
        <v>8</v>
      </c>
      <c r="E42" s="1075">
        <v>5.5</v>
      </c>
      <c r="F42" s="1075">
        <v>12.4</v>
      </c>
      <c r="G42" s="1075">
        <v>1.9848513593441908</v>
      </c>
      <c r="H42" s="1075">
        <v>8.8145605733418932</v>
      </c>
      <c r="I42" s="1075">
        <v>8.6381465953664804</v>
      </c>
      <c r="J42" s="1069"/>
      <c r="K42" s="1067"/>
    </row>
    <row r="43" spans="1:15" s="5" customFormat="1" ht="21" customHeight="1" x14ac:dyDescent="0.6">
      <c r="A43" s="405" t="s">
        <v>372</v>
      </c>
      <c r="B43" s="1056">
        <v>25139.3</v>
      </c>
      <c r="C43" s="1056">
        <v>23298.1</v>
      </c>
      <c r="D43" s="408">
        <v>2925</v>
      </c>
      <c r="E43" s="408">
        <v>2271.6</v>
      </c>
      <c r="F43" s="408">
        <v>1847.8</v>
      </c>
      <c r="G43" s="408">
        <v>1479.3409999999999</v>
      </c>
      <c r="H43" s="408">
        <v>1732.0317</v>
      </c>
      <c r="I43" s="408">
        <v>20485.770199999999</v>
      </c>
      <c r="J43" s="49"/>
      <c r="K43" s="405" t="s">
        <v>373</v>
      </c>
    </row>
    <row r="44" spans="1:15" s="5" customFormat="1" ht="21" customHeight="1" x14ac:dyDescent="0.6">
      <c r="A44" s="1076"/>
      <c r="B44" s="1075">
        <v>4.3</v>
      </c>
      <c r="C44" s="1075">
        <v>-7.3</v>
      </c>
      <c r="D44" s="1075">
        <v>9</v>
      </c>
      <c r="E44" s="1075">
        <v>-1.2</v>
      </c>
      <c r="F44" s="1075">
        <v>17.899999999999999</v>
      </c>
      <c r="G44" s="1075">
        <v>2.5484237247483321</v>
      </c>
      <c r="H44" s="1075">
        <v>13.195512259137175</v>
      </c>
      <c r="I44" s="1075">
        <v>10.6661951713106</v>
      </c>
      <c r="J44" s="1069"/>
      <c r="K44" s="1067"/>
    </row>
    <row r="45" spans="1:15" s="5" customFormat="1" ht="21" customHeight="1" x14ac:dyDescent="0.6">
      <c r="A45" s="404" t="s">
        <v>374</v>
      </c>
      <c r="B45" s="1056"/>
      <c r="C45" s="1056"/>
      <c r="D45" s="406"/>
      <c r="E45" s="406"/>
      <c r="F45" s="406"/>
      <c r="G45" s="406"/>
      <c r="H45" s="406"/>
      <c r="I45" s="406"/>
      <c r="J45" s="47"/>
      <c r="K45" s="404" t="s">
        <v>375</v>
      </c>
    </row>
    <row r="46" spans="1:15" s="5" customFormat="1" ht="21" customHeight="1" x14ac:dyDescent="0.6">
      <c r="A46" s="1076" t="s">
        <v>376</v>
      </c>
      <c r="B46" s="1059">
        <v>643888</v>
      </c>
      <c r="C46" s="1059">
        <v>717938</v>
      </c>
      <c r="D46" s="1077">
        <v>53029</v>
      </c>
      <c r="E46" s="1077">
        <v>49116</v>
      </c>
      <c r="F46" s="1077">
        <v>53345</v>
      </c>
      <c r="G46" s="1077">
        <v>54230</v>
      </c>
      <c r="H46" s="1077">
        <v>57063.733333333301</v>
      </c>
      <c r="I46" s="1077">
        <v>480665.73333333328</v>
      </c>
      <c r="J46" s="1078"/>
      <c r="K46" s="1076" t="s">
        <v>377</v>
      </c>
    </row>
    <row r="47" spans="1:15" s="5" customFormat="1" ht="21" customHeight="1" x14ac:dyDescent="0.6">
      <c r="A47" s="407"/>
      <c r="B47" s="1070">
        <v>1.3</v>
      </c>
      <c r="C47" s="1070">
        <v>11.5</v>
      </c>
      <c r="D47" s="1070">
        <v>-6.8</v>
      </c>
      <c r="E47" s="1070">
        <v>-13.2</v>
      </c>
      <c r="F47" s="1070">
        <v>-6.8</v>
      </c>
      <c r="G47" s="1070">
        <v>-7.2912214719206787</v>
      </c>
      <c r="H47" s="1070">
        <v>-11.30633011076921</v>
      </c>
      <c r="I47" s="1070">
        <v>-10.16063956777341</v>
      </c>
      <c r="J47" s="49"/>
      <c r="K47" s="407"/>
    </row>
    <row r="48" spans="1:15" s="5" customFormat="1" ht="21" customHeight="1" x14ac:dyDescent="0.6">
      <c r="A48" s="1076" t="s">
        <v>378</v>
      </c>
      <c r="B48" s="1077">
        <v>1186143</v>
      </c>
      <c r="C48" s="1077">
        <v>1070892</v>
      </c>
      <c r="D48" s="1077">
        <v>70741</v>
      </c>
      <c r="E48" s="1077">
        <v>64400</v>
      </c>
      <c r="F48" s="1077">
        <v>69726</v>
      </c>
      <c r="G48" s="1077">
        <v>64117</v>
      </c>
      <c r="H48" s="1077">
        <v>63766</v>
      </c>
      <c r="I48" s="1077">
        <v>625931</v>
      </c>
      <c r="J48" s="1069"/>
      <c r="K48" s="1076" t="s">
        <v>379</v>
      </c>
    </row>
    <row r="49" spans="1:13" s="5" customFormat="1" ht="21" customHeight="1" x14ac:dyDescent="0.6">
      <c r="A49" s="407"/>
      <c r="B49" s="1070">
        <v>17.8</v>
      </c>
      <c r="C49" s="1070">
        <v>-9.6999999999999993</v>
      </c>
      <c r="D49" s="1070">
        <v>-22.3</v>
      </c>
      <c r="E49" s="1070">
        <v>-24.6</v>
      </c>
      <c r="F49" s="1070">
        <v>-17.600000000000001</v>
      </c>
      <c r="G49" s="1070">
        <v>-27.691943341753884</v>
      </c>
      <c r="H49" s="1070">
        <v>-33.432159597456973</v>
      </c>
      <c r="I49" s="1070">
        <v>-23.586064272913276</v>
      </c>
      <c r="J49" s="49"/>
      <c r="K49" s="407"/>
    </row>
    <row r="50" spans="1:13" ht="21" customHeight="1" x14ac:dyDescent="0.6">
      <c r="A50" s="1076" t="s">
        <v>380</v>
      </c>
      <c r="B50" s="1059">
        <v>218335.8</v>
      </c>
      <c r="C50" s="1059">
        <v>193965.5</v>
      </c>
      <c r="D50" s="1059">
        <v>17879</v>
      </c>
      <c r="E50" s="1059">
        <v>17392.400000000001</v>
      </c>
      <c r="F50" s="1059">
        <v>18867.900000000001</v>
      </c>
      <c r="G50" s="1059">
        <v>18798.867999999999</v>
      </c>
      <c r="H50" s="1059">
        <v>17415.722033333339</v>
      </c>
      <c r="I50" s="1059">
        <v>155343.5940333333</v>
      </c>
      <c r="J50" s="1079"/>
      <c r="K50" s="1076" t="s">
        <v>381</v>
      </c>
    </row>
    <row r="51" spans="1:13" ht="21" customHeight="1" x14ac:dyDescent="0.6">
      <c r="A51" s="407"/>
      <c r="B51" s="1070">
        <v>-12</v>
      </c>
      <c r="C51" s="1070">
        <v>-11.2</v>
      </c>
      <c r="D51" s="1070">
        <v>4.2</v>
      </c>
      <c r="E51" s="1070">
        <v>1.2</v>
      </c>
      <c r="F51" s="1070">
        <v>11.6</v>
      </c>
      <c r="G51" s="1070">
        <v>12.880324519250962</v>
      </c>
      <c r="H51" s="1070">
        <v>9.4921013562480283</v>
      </c>
      <c r="I51" s="1070">
        <v>4.655075008299514</v>
      </c>
      <c r="J51" s="49"/>
      <c r="K51" s="407"/>
    </row>
    <row r="52" spans="1:13" x14ac:dyDescent="0.6">
      <c r="A52" s="52"/>
      <c r="B52" s="52"/>
      <c r="C52" s="52"/>
      <c r="D52" s="52"/>
      <c r="E52" s="52"/>
      <c r="F52" s="52"/>
      <c r="G52" s="52"/>
      <c r="H52" s="52"/>
      <c r="I52" s="52"/>
      <c r="J52" s="52"/>
      <c r="K52" s="52"/>
    </row>
    <row r="53" spans="1:13" x14ac:dyDescent="0.6">
      <c r="A53" s="49"/>
      <c r="B53" s="49"/>
      <c r="C53" s="49"/>
      <c r="D53" s="49"/>
      <c r="E53" s="49"/>
      <c r="F53" s="49"/>
      <c r="G53" s="49"/>
      <c r="H53" s="49"/>
      <c r="I53" s="49"/>
      <c r="J53" s="49"/>
      <c r="K53" s="45">
        <v>8</v>
      </c>
    </row>
    <row r="54" spans="1:13" s="5" customFormat="1" ht="21" customHeight="1" x14ac:dyDescent="0.6">
      <c r="A54" s="1606" t="s">
        <v>362</v>
      </c>
      <c r="B54" s="1606"/>
      <c r="C54" s="1606"/>
      <c r="D54" s="1606"/>
      <c r="E54" s="1606"/>
      <c r="F54" s="1606"/>
      <c r="G54" s="1606"/>
      <c r="H54" s="1606"/>
      <c r="I54" s="1606"/>
      <c r="J54" s="1606"/>
      <c r="K54" s="1606"/>
    </row>
    <row r="55" spans="1:13" s="5" customFormat="1" ht="21" customHeight="1" x14ac:dyDescent="0.6">
      <c r="A55" s="1607" t="s">
        <v>363</v>
      </c>
      <c r="B55" s="1607"/>
      <c r="C55" s="1607"/>
      <c r="D55" s="1607"/>
      <c r="E55" s="1607"/>
      <c r="F55" s="1607"/>
      <c r="G55" s="1607"/>
      <c r="H55" s="1607"/>
      <c r="I55" s="1607"/>
      <c r="J55" s="1607"/>
      <c r="K55" s="1607"/>
    </row>
    <row r="56" spans="1:13" s="5" customFormat="1" ht="21" customHeight="1" x14ac:dyDescent="0.6">
      <c r="A56" s="190" t="s">
        <v>338</v>
      </c>
      <c r="B56" s="11"/>
      <c r="C56" s="11"/>
      <c r="D56" s="45"/>
      <c r="E56" s="45"/>
      <c r="F56" s="45"/>
      <c r="G56" s="45"/>
      <c r="H56" s="45"/>
      <c r="I56" s="45"/>
      <c r="J56" s="45"/>
      <c r="K56" s="191" t="s">
        <v>339</v>
      </c>
      <c r="M56" s="47"/>
    </row>
    <row r="57" spans="1:13" x14ac:dyDescent="0.6">
      <c r="A57" s="573"/>
      <c r="B57" s="868"/>
      <c r="C57" s="868"/>
      <c r="D57" s="526">
        <f>IF(D5="","",D5)</f>
        <v>2567</v>
      </c>
      <c r="E57" s="526" t="str">
        <f t="shared" ref="E57:H57" si="2">IF(E5="","",E5)</f>
        <v/>
      </c>
      <c r="F57" s="526" t="str">
        <f t="shared" si="2"/>
        <v/>
      </c>
      <c r="G57" s="526" t="str">
        <f t="shared" si="2"/>
        <v/>
      </c>
      <c r="H57" s="526" t="str">
        <f t="shared" si="2"/>
        <v/>
      </c>
      <c r="I57" s="571" t="s">
        <v>340</v>
      </c>
      <c r="J57" s="580"/>
      <c r="K57" s="580"/>
    </row>
    <row r="58" spans="1:13" x14ac:dyDescent="0.6">
      <c r="A58" s="581"/>
      <c r="B58" s="573">
        <v>2565</v>
      </c>
      <c r="C58" s="573">
        <v>2566</v>
      </c>
      <c r="D58" s="531">
        <f t="shared" ref="D58:H58" si="3">IF(D6="","",D6)</f>
        <v>2024</v>
      </c>
      <c r="E58" s="531" t="str">
        <f t="shared" si="3"/>
        <v/>
      </c>
      <c r="F58" s="531" t="str">
        <f t="shared" si="3"/>
        <v/>
      </c>
      <c r="G58" s="531" t="str">
        <f t="shared" si="3"/>
        <v/>
      </c>
      <c r="H58" s="531" t="str">
        <f t="shared" si="3"/>
        <v/>
      </c>
      <c r="I58" s="574" t="s">
        <v>341</v>
      </c>
      <c r="J58" s="582"/>
      <c r="K58" s="583"/>
    </row>
    <row r="59" spans="1:13" x14ac:dyDescent="0.6">
      <c r="A59" s="581"/>
      <c r="B59" s="577">
        <v>2022</v>
      </c>
      <c r="C59" s="577">
        <v>2023</v>
      </c>
      <c r="D59" s="526" t="s">
        <v>177</v>
      </c>
      <c r="E59" s="526" t="s">
        <v>178</v>
      </c>
      <c r="F59" s="526" t="s">
        <v>179</v>
      </c>
      <c r="G59" s="526" t="s">
        <v>180</v>
      </c>
      <c r="H59" s="526" t="s">
        <v>181</v>
      </c>
      <c r="I59" s="913" t="s">
        <v>342</v>
      </c>
      <c r="J59" s="582"/>
      <c r="K59" s="583"/>
    </row>
    <row r="60" spans="1:13" x14ac:dyDescent="0.6">
      <c r="A60" s="561"/>
      <c r="B60" s="578"/>
      <c r="C60" s="578"/>
      <c r="D60" s="537" t="s">
        <v>183</v>
      </c>
      <c r="E60" s="537" t="s">
        <v>184</v>
      </c>
      <c r="F60" s="537" t="s">
        <v>185</v>
      </c>
      <c r="G60" s="537" t="s">
        <v>186</v>
      </c>
      <c r="H60" s="537" t="s">
        <v>187</v>
      </c>
      <c r="I60" s="1099" t="s">
        <v>343</v>
      </c>
      <c r="J60" s="584"/>
      <c r="K60" s="561"/>
    </row>
    <row r="61" spans="1:13" ht="22.35" customHeight="1" x14ac:dyDescent="0.6">
      <c r="A61" s="403"/>
      <c r="B61" s="403"/>
      <c r="C61" s="403"/>
      <c r="D61" s="403"/>
      <c r="E61" s="403"/>
      <c r="F61" s="403"/>
      <c r="G61" s="403"/>
      <c r="H61" s="403"/>
      <c r="I61" s="403"/>
      <c r="J61" s="403"/>
      <c r="K61" s="403"/>
    </row>
    <row r="62" spans="1:13" ht="21" customHeight="1" x14ac:dyDescent="0.6">
      <c r="A62" s="1062" t="s">
        <v>382</v>
      </c>
      <c r="B62" s="1063"/>
      <c r="C62" s="1063"/>
      <c r="D62" s="1064"/>
      <c r="E62" s="1064"/>
      <c r="F62" s="1064"/>
      <c r="G62" s="1064"/>
      <c r="H62" s="1064"/>
      <c r="I62" s="1064"/>
      <c r="J62" s="1058"/>
      <c r="K62" s="1062" t="s">
        <v>383</v>
      </c>
    </row>
    <row r="63" spans="1:13" ht="21" customHeight="1" x14ac:dyDescent="0.6">
      <c r="A63" s="409" t="s">
        <v>384</v>
      </c>
      <c r="B63" s="1056">
        <v>750797</v>
      </c>
      <c r="C63" s="1056">
        <v>631993.5</v>
      </c>
      <c r="D63" s="1056">
        <v>65895</v>
      </c>
      <c r="E63" s="1056">
        <v>58300.3</v>
      </c>
      <c r="F63" s="1056">
        <v>62494</v>
      </c>
      <c r="G63" s="1056">
        <v>67271.415000000008</v>
      </c>
      <c r="H63" s="1056">
        <v>66273.589333333293</v>
      </c>
      <c r="I63" s="1056">
        <v>538670.87200000009</v>
      </c>
      <c r="J63" s="410"/>
      <c r="K63" s="1148" t="s">
        <v>385</v>
      </c>
    </row>
    <row r="64" spans="1:13" ht="21" customHeight="1" x14ac:dyDescent="0.6">
      <c r="A64" s="1065"/>
      <c r="B64" s="1057">
        <v>1.5</v>
      </c>
      <c r="C64" s="1057">
        <v>-15.8</v>
      </c>
      <c r="D64" s="1057">
        <v>14.5</v>
      </c>
      <c r="E64" s="1057">
        <v>8.8000000000000007</v>
      </c>
      <c r="F64" s="1057">
        <v>18</v>
      </c>
      <c r="G64" s="1057">
        <v>33.964425197766133</v>
      </c>
      <c r="H64" s="1057">
        <v>46.509408045915933</v>
      </c>
      <c r="I64" s="1057">
        <v>12.836430152462919</v>
      </c>
      <c r="J64" s="1061"/>
      <c r="K64" s="1147"/>
    </row>
    <row r="65" spans="1:11" ht="21" customHeight="1" x14ac:dyDescent="0.6">
      <c r="A65" s="409" t="s">
        <v>386</v>
      </c>
      <c r="B65" s="1056">
        <v>423650.5</v>
      </c>
      <c r="C65" s="1056">
        <v>224539.2</v>
      </c>
      <c r="D65" s="1056">
        <v>22704.3</v>
      </c>
      <c r="E65" s="1056">
        <v>17020.400000000001</v>
      </c>
      <c r="F65" s="1056">
        <v>8586.4</v>
      </c>
      <c r="G65" s="1056">
        <v>1130.73</v>
      </c>
      <c r="H65" s="1056">
        <v>7824.61</v>
      </c>
      <c r="I65" s="1056">
        <v>162733.05900000001</v>
      </c>
      <c r="J65" s="410"/>
      <c r="K65" s="409" t="s">
        <v>387</v>
      </c>
    </row>
    <row r="66" spans="1:11" ht="21" customHeight="1" x14ac:dyDescent="0.6">
      <c r="A66" s="1066"/>
      <c r="B66" s="1057">
        <v>-0.7</v>
      </c>
      <c r="C66" s="1057">
        <v>-47</v>
      </c>
      <c r="D66" s="1057">
        <v>-6.1</v>
      </c>
      <c r="E66" s="1057">
        <v>-31.6</v>
      </c>
      <c r="F66" s="1057">
        <v>28.5</v>
      </c>
      <c r="G66" s="1057">
        <v>12.328263612250794</v>
      </c>
      <c r="H66" s="1057">
        <v>131.8993876958277</v>
      </c>
      <c r="I66" s="1057">
        <v>-8.8396516365462201</v>
      </c>
      <c r="J66" s="1058"/>
      <c r="K66" s="1147"/>
    </row>
    <row r="67" spans="1:11" ht="21" customHeight="1" x14ac:dyDescent="0.6">
      <c r="A67" s="1106" t="s">
        <v>388</v>
      </c>
      <c r="B67" s="1103"/>
      <c r="C67" s="1103"/>
      <c r="D67" s="1104"/>
      <c r="E67" s="1104"/>
      <c r="F67" s="1104"/>
      <c r="G67" s="1104"/>
      <c r="H67" s="1104"/>
      <c r="I67" s="1104"/>
      <c r="J67" s="1105"/>
      <c r="K67" s="1106" t="s">
        <v>389</v>
      </c>
    </row>
    <row r="68" spans="1:11" ht="21" customHeight="1" x14ac:dyDescent="0.6">
      <c r="A68" s="1067" t="s">
        <v>390</v>
      </c>
      <c r="B68" s="1068">
        <v>11065.226000000001</v>
      </c>
      <c r="C68" s="1068">
        <v>28150.016</v>
      </c>
      <c r="D68" s="1068">
        <v>2633.4639999999999</v>
      </c>
      <c r="E68" s="1068">
        <v>2740.3719999999998</v>
      </c>
      <c r="F68" s="1068">
        <v>3103.42</v>
      </c>
      <c r="G68" s="1068">
        <v>2963.1469999999999</v>
      </c>
      <c r="H68" s="1068">
        <v>2521.0050000000001</v>
      </c>
      <c r="I68" s="1068">
        <v>26088.855</v>
      </c>
      <c r="J68" s="1069"/>
      <c r="K68" s="1067" t="s">
        <v>391</v>
      </c>
    </row>
    <row r="69" spans="1:11" ht="21" customHeight="1" x14ac:dyDescent="0.6">
      <c r="A69" s="1107"/>
      <c r="B69" s="1108">
        <v>2486.12</v>
      </c>
      <c r="C69" s="1108">
        <v>154.4</v>
      </c>
      <c r="D69" s="1108">
        <v>30.77</v>
      </c>
      <c r="E69" s="1108">
        <v>22.27</v>
      </c>
      <c r="F69" s="1108">
        <v>24.6</v>
      </c>
      <c r="G69" s="1108">
        <v>20.059999999999999</v>
      </c>
      <c r="H69" s="1108">
        <v>18.32</v>
      </c>
      <c r="I69" s="1108">
        <v>30.09</v>
      </c>
      <c r="J69" s="1109"/>
      <c r="K69" s="1107"/>
    </row>
    <row r="70" spans="1:11" ht="21" customHeight="1" x14ac:dyDescent="0.6">
      <c r="A70" s="52"/>
      <c r="B70" s="52"/>
      <c r="C70" s="52"/>
      <c r="D70" s="52"/>
      <c r="E70" s="52"/>
      <c r="F70" s="52"/>
      <c r="G70" s="52"/>
      <c r="H70" s="52"/>
      <c r="I70" s="52"/>
      <c r="J70" s="52"/>
      <c r="K70" s="52"/>
    </row>
    <row r="71" spans="1:11" ht="11.25" customHeight="1" x14ac:dyDescent="0.6">
      <c r="A71" s="195"/>
      <c r="B71" s="195"/>
      <c r="C71" s="195"/>
      <c r="D71" s="195"/>
      <c r="E71" s="195"/>
      <c r="F71" s="195"/>
      <c r="G71" s="195"/>
      <c r="H71" s="195"/>
      <c r="I71" s="195"/>
      <c r="J71" s="195"/>
      <c r="K71" s="195"/>
    </row>
    <row r="72" spans="1:11" ht="29.25" customHeight="1" x14ac:dyDescent="0.8">
      <c r="A72" s="413" t="s">
        <v>392</v>
      </c>
      <c r="B72" s="195"/>
      <c r="C72" s="195"/>
      <c r="D72" s="414"/>
      <c r="E72" s="414"/>
      <c r="F72" s="414"/>
      <c r="G72" s="414"/>
      <c r="H72" s="414"/>
      <c r="I72" s="414"/>
      <c r="J72" s="195"/>
      <c r="K72" s="216" t="s">
        <v>245</v>
      </c>
    </row>
    <row r="73" spans="1:11" ht="21" customHeight="1" x14ac:dyDescent="0.8">
      <c r="A73" s="413" t="s">
        <v>393</v>
      </c>
      <c r="B73" s="5"/>
      <c r="C73" s="5"/>
      <c r="D73" s="104"/>
      <c r="E73" s="104"/>
      <c r="F73" s="104"/>
      <c r="G73" s="104"/>
      <c r="H73" s="104"/>
      <c r="I73" s="104"/>
      <c r="J73" s="5"/>
      <c r="K73" s="216" t="s">
        <v>394</v>
      </c>
    </row>
    <row r="74" spans="1:11" ht="21" customHeight="1" x14ac:dyDescent="0.6">
      <c r="A74" s="413" t="s">
        <v>395</v>
      </c>
      <c r="B74" s="5"/>
      <c r="C74" s="5"/>
      <c r="D74" s="5"/>
      <c r="E74" s="5"/>
      <c r="F74" s="5"/>
      <c r="G74" s="5"/>
      <c r="H74" s="5"/>
      <c r="I74" s="5"/>
      <c r="J74" s="5"/>
      <c r="K74" s="217" t="s">
        <v>164</v>
      </c>
    </row>
    <row r="75" spans="1:11" ht="21" customHeight="1" x14ac:dyDescent="0.6">
      <c r="A75" s="413" t="s">
        <v>396</v>
      </c>
      <c r="B75" s="5"/>
      <c r="C75" s="5"/>
      <c r="D75" s="5"/>
      <c r="E75" s="5"/>
      <c r="F75" s="5"/>
      <c r="G75" s="5"/>
      <c r="H75" s="5"/>
      <c r="I75" s="5"/>
      <c r="J75" s="5"/>
      <c r="K75" s="5"/>
    </row>
    <row r="76" spans="1:11" ht="21" customHeight="1" x14ac:dyDescent="0.6">
      <c r="A76" s="413" t="s">
        <v>397</v>
      </c>
      <c r="B76" s="5"/>
      <c r="C76" s="5"/>
      <c r="D76" s="5"/>
      <c r="E76" s="5"/>
      <c r="F76" s="5"/>
      <c r="G76" s="5"/>
      <c r="H76" s="5"/>
      <c r="I76" s="5"/>
      <c r="J76" s="5"/>
      <c r="K76" s="5"/>
    </row>
    <row r="77" spans="1:11" ht="21" customHeight="1" x14ac:dyDescent="0.6">
      <c r="A77" s="413" t="s">
        <v>398</v>
      </c>
      <c r="B77" s="5"/>
      <c r="C77" s="5"/>
      <c r="D77" s="5"/>
      <c r="E77" s="5"/>
      <c r="F77" s="5"/>
      <c r="G77" s="5"/>
      <c r="H77" s="5"/>
      <c r="I77" s="5"/>
      <c r="J77" s="5"/>
      <c r="K77" s="5"/>
    </row>
    <row r="78" spans="1:11" ht="21" customHeight="1" x14ac:dyDescent="0.6">
      <c r="A78" s="413" t="s">
        <v>399</v>
      </c>
      <c r="B78" s="5"/>
      <c r="C78" s="5"/>
      <c r="D78" s="5"/>
      <c r="E78" s="5"/>
      <c r="F78" s="5"/>
      <c r="G78" s="5"/>
      <c r="H78" s="5"/>
      <c r="I78" s="5"/>
      <c r="J78" s="5"/>
      <c r="K78" s="5"/>
    </row>
    <row r="79" spans="1:11" ht="21" customHeight="1" x14ac:dyDescent="0.6">
      <c r="A79" s="413" t="s">
        <v>400</v>
      </c>
      <c r="B79" s="5"/>
      <c r="C79" s="5"/>
      <c r="D79" s="5"/>
      <c r="E79" s="5"/>
      <c r="F79" s="5"/>
      <c r="G79" s="5"/>
      <c r="H79" s="5"/>
      <c r="I79" s="5"/>
      <c r="J79" s="5"/>
      <c r="K79" s="5"/>
    </row>
    <row r="80" spans="1:11" ht="21" customHeight="1" x14ac:dyDescent="0.6">
      <c r="A80" s="413"/>
      <c r="B80" s="5"/>
      <c r="C80" s="5"/>
      <c r="D80" s="5"/>
      <c r="E80" s="5"/>
      <c r="F80" s="5"/>
      <c r="G80" s="5"/>
      <c r="H80" s="5"/>
      <c r="I80" s="5"/>
      <c r="J80" s="5"/>
      <c r="K80" s="5"/>
    </row>
    <row r="81" spans="1:11" ht="21" customHeight="1" x14ac:dyDescent="0.6">
      <c r="A81" s="413"/>
      <c r="B81" s="5"/>
      <c r="C81" s="5"/>
      <c r="D81" s="5"/>
      <c r="E81" s="5"/>
      <c r="F81" s="5"/>
      <c r="G81" s="5"/>
      <c r="H81" s="5"/>
      <c r="I81" s="5"/>
      <c r="J81" s="5"/>
      <c r="K81" s="5"/>
    </row>
    <row r="82" spans="1:11" x14ac:dyDescent="0.6">
      <c r="A82" s="413"/>
      <c r="B82" s="5"/>
      <c r="C82" s="5"/>
      <c r="D82" s="5"/>
      <c r="E82" s="5"/>
      <c r="F82" s="5"/>
      <c r="G82" s="5"/>
      <c r="H82" s="5"/>
      <c r="I82" s="5"/>
      <c r="J82" s="5"/>
      <c r="K82" s="5"/>
    </row>
    <row r="83" spans="1:11" x14ac:dyDescent="0.6">
      <c r="A83" s="5"/>
      <c r="B83" s="5"/>
      <c r="C83" s="5"/>
      <c r="D83" s="5"/>
      <c r="E83" s="5"/>
      <c r="F83" s="5"/>
      <c r="G83" s="5"/>
      <c r="H83" s="5"/>
      <c r="I83" s="5"/>
      <c r="J83" s="5"/>
      <c r="K83" s="5"/>
    </row>
  </sheetData>
  <mergeCells count="6">
    <mergeCell ref="A54:K54"/>
    <mergeCell ref="A55:K55"/>
    <mergeCell ref="A2:K2"/>
    <mergeCell ref="A3:K3"/>
    <mergeCell ref="A28:K28"/>
    <mergeCell ref="A29:K29"/>
  </mergeCells>
  <phoneticPr fontId="0" type="noConversion"/>
  <pageMargins left="0.23622047244094488" right="0.23622047244094488" top="0.74803149606299213" bottom="0.74803149606299213" header="0.31496062992125984" footer="0.31496062992125984"/>
  <pageSetup paperSize="9" scale="78" fitToHeight="0" orientation="landscape" r:id="rId1"/>
  <headerFooter alignWithMargins="0"/>
  <rowBreaks count="2" manualBreakCount="2">
    <brk id="26" max="16383" man="1"/>
    <brk id="5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55"/>
  <sheetViews>
    <sheetView showGridLines="0" zoomScale="70" zoomScaleNormal="70" workbookViewId="0">
      <selection activeCell="G36" sqref="G36:I37"/>
    </sheetView>
  </sheetViews>
  <sheetFormatPr defaultColWidth="9.375" defaultRowHeight="23.4" x14ac:dyDescent="0.6"/>
  <cols>
    <col min="1" max="1" width="1.5" style="54" customWidth="1"/>
    <col min="2" max="2" width="84.375" style="54" customWidth="1"/>
    <col min="3" max="9" width="13" style="54" customWidth="1"/>
    <col min="10" max="10" width="14.625" style="1297" customWidth="1"/>
    <col min="11" max="11" width="2.375" style="54" customWidth="1"/>
    <col min="12" max="12" width="79.625" style="54" bestFit="1" customWidth="1"/>
    <col min="13" max="16384" width="9.375" style="54"/>
  </cols>
  <sheetData>
    <row r="1" spans="1:14" s="43" customFormat="1" ht="15" customHeight="1" x14ac:dyDescent="0.5">
      <c r="A1" s="1219"/>
      <c r="B1" s="1219"/>
      <c r="C1" s="1219"/>
      <c r="D1" s="1219"/>
      <c r="E1" s="1219"/>
      <c r="F1" s="1219"/>
      <c r="G1" s="1219"/>
      <c r="H1" s="1219"/>
      <c r="I1" s="1219"/>
      <c r="J1" s="1282"/>
      <c r="K1" s="1219"/>
      <c r="L1" s="1220">
        <v>9</v>
      </c>
      <c r="M1" s="1219"/>
      <c r="N1" s="1219"/>
    </row>
    <row r="2" spans="1:14" s="5" customFormat="1" ht="21" customHeight="1" x14ac:dyDescent="0.6">
      <c r="B2" s="1606" t="s">
        <v>401</v>
      </c>
      <c r="C2" s="1606"/>
      <c r="D2" s="1606"/>
      <c r="E2" s="1606"/>
      <c r="F2" s="1606"/>
      <c r="G2" s="1606"/>
      <c r="H2" s="1606"/>
      <c r="I2" s="1606"/>
      <c r="J2" s="1606"/>
      <c r="K2" s="1606"/>
      <c r="L2" s="1606"/>
    </row>
    <row r="3" spans="1:14" s="5" customFormat="1" ht="21" customHeight="1" x14ac:dyDescent="0.6">
      <c r="B3" s="1607" t="s">
        <v>402</v>
      </c>
      <c r="C3" s="1607"/>
      <c r="D3" s="1607"/>
      <c r="E3" s="1607"/>
      <c r="F3" s="1607"/>
      <c r="G3" s="1607"/>
      <c r="H3" s="1607"/>
      <c r="I3" s="1607"/>
      <c r="J3" s="1607"/>
      <c r="K3" s="1607"/>
      <c r="L3" s="1607"/>
    </row>
    <row r="4" spans="1:14" s="5" customFormat="1" ht="21" customHeight="1" x14ac:dyDescent="0.6">
      <c r="A4" s="44" t="s">
        <v>403</v>
      </c>
      <c r="C4" s="45"/>
      <c r="D4" s="45"/>
      <c r="E4" s="45"/>
      <c r="F4" s="45"/>
      <c r="G4" s="45"/>
      <c r="H4" s="45"/>
      <c r="I4" s="45"/>
      <c r="J4" s="47"/>
      <c r="K4" s="45"/>
      <c r="L4" s="46" t="s">
        <v>404</v>
      </c>
      <c r="N4" s="47"/>
    </row>
    <row r="5" spans="1:14" s="5" customFormat="1" ht="21" customHeight="1" x14ac:dyDescent="0.6">
      <c r="A5" s="570"/>
      <c r="B5" s="570"/>
      <c r="C5" s="868"/>
      <c r="D5" s="868"/>
      <c r="E5" s="526">
        <v>2567</v>
      </c>
      <c r="F5" s="526"/>
      <c r="G5" s="526"/>
      <c r="H5" s="526"/>
      <c r="I5" s="526"/>
      <c r="J5" s="1278" t="s">
        <v>174</v>
      </c>
      <c r="K5" s="570"/>
      <c r="L5" s="570"/>
      <c r="N5" s="47"/>
    </row>
    <row r="6" spans="1:14" s="5" customFormat="1" ht="21" customHeight="1" x14ac:dyDescent="0.6">
      <c r="A6" s="572"/>
      <c r="B6" s="572"/>
      <c r="C6" s="573">
        <v>2565</v>
      </c>
      <c r="D6" s="573">
        <v>2566</v>
      </c>
      <c r="E6" s="531">
        <v>2024</v>
      </c>
      <c r="F6" s="531"/>
      <c r="G6" s="531"/>
      <c r="H6" s="531"/>
      <c r="I6" s="531"/>
      <c r="J6" s="591" t="s">
        <v>405</v>
      </c>
      <c r="K6" s="575"/>
      <c r="L6" s="576"/>
      <c r="N6" s="47"/>
    </row>
    <row r="7" spans="1:14" s="5" customFormat="1" ht="21" customHeight="1" x14ac:dyDescent="0.6">
      <c r="A7" s="572"/>
      <c r="B7" s="572"/>
      <c r="C7" s="577">
        <v>2022</v>
      </c>
      <c r="D7" s="577">
        <v>2023</v>
      </c>
      <c r="E7" s="526" t="s">
        <v>177</v>
      </c>
      <c r="F7" s="526" t="s">
        <v>178</v>
      </c>
      <c r="G7" s="526" t="s">
        <v>179</v>
      </c>
      <c r="H7" s="526" t="s">
        <v>180</v>
      </c>
      <c r="I7" s="526" t="s">
        <v>181</v>
      </c>
      <c r="J7" s="591" t="s">
        <v>182</v>
      </c>
      <c r="K7" s="575"/>
      <c r="L7" s="576"/>
      <c r="N7" s="47"/>
    </row>
    <row r="8" spans="1:14" s="5" customFormat="1" ht="21" customHeight="1" x14ac:dyDescent="0.6">
      <c r="A8" s="549"/>
      <c r="B8" s="549"/>
      <c r="C8" s="578"/>
      <c r="D8" s="578"/>
      <c r="E8" s="537" t="s">
        <v>183</v>
      </c>
      <c r="F8" s="537" t="s">
        <v>184</v>
      </c>
      <c r="G8" s="537" t="s">
        <v>185</v>
      </c>
      <c r="H8" s="537" t="s">
        <v>186</v>
      </c>
      <c r="I8" s="537" t="s">
        <v>187</v>
      </c>
      <c r="J8" s="1283" t="s">
        <v>188</v>
      </c>
      <c r="K8" s="579"/>
      <c r="L8" s="549"/>
    </row>
    <row r="9" spans="1:14" s="5" customFormat="1" ht="10.35" customHeight="1" x14ac:dyDescent="0.6">
      <c r="B9" s="47"/>
      <c r="C9" s="403"/>
      <c r="D9" s="403"/>
      <c r="E9" s="403"/>
      <c r="F9" s="403"/>
      <c r="G9" s="403"/>
      <c r="H9" s="403"/>
      <c r="I9" s="403"/>
      <c r="J9" s="403"/>
      <c r="K9" s="47"/>
      <c r="L9" s="47"/>
    </row>
    <row r="10" spans="1:14" s="5" customFormat="1" ht="21" customHeight="1" x14ac:dyDescent="0.6">
      <c r="A10" s="404" t="s">
        <v>406</v>
      </c>
      <c r="B10" s="85"/>
      <c r="C10" s="928"/>
      <c r="D10" s="928"/>
      <c r="E10" s="928"/>
      <c r="F10" s="928"/>
      <c r="G10" s="928"/>
      <c r="H10" s="928"/>
      <c r="I10" s="928"/>
      <c r="J10" s="1284"/>
      <c r="K10" s="929" t="s">
        <v>407</v>
      </c>
      <c r="L10" s="1129"/>
    </row>
    <row r="11" spans="1:14" s="5" customFormat="1" ht="21" customHeight="1" x14ac:dyDescent="0.6">
      <c r="A11" s="889"/>
      <c r="B11" s="927" t="s">
        <v>24</v>
      </c>
      <c r="C11" s="926">
        <v>1.5</v>
      </c>
      <c r="D11" s="926">
        <v>-3.8</v>
      </c>
      <c r="E11" s="926">
        <v>-1.4531425417256685</v>
      </c>
      <c r="F11" s="926">
        <v>-1.6288677953020994</v>
      </c>
      <c r="G11" s="926">
        <v>1.6308999996457914</v>
      </c>
      <c r="H11" s="926">
        <v>-1.7918786318299453</v>
      </c>
      <c r="I11" s="926">
        <v>-3.5069688110137065</v>
      </c>
      <c r="J11" s="1285">
        <v>-1.0918019988969485</v>
      </c>
      <c r="K11" s="1130"/>
      <c r="L11" s="1131" t="s">
        <v>26</v>
      </c>
    </row>
    <row r="12" spans="1:14" s="5" customFormat="1" ht="21" customHeight="1" x14ac:dyDescent="0.6">
      <c r="B12" s="930" t="s">
        <v>408</v>
      </c>
      <c r="C12" s="931"/>
      <c r="D12" s="931"/>
      <c r="E12" s="931">
        <v>-3.2513877258775352</v>
      </c>
      <c r="F12" s="931">
        <v>-3.0371836187788119</v>
      </c>
      <c r="G12" s="931">
        <v>-2.593507690606117</v>
      </c>
      <c r="H12" s="931">
        <v>-2.2380370074086215</v>
      </c>
      <c r="I12" s="931">
        <v>-2.0270139720104652</v>
      </c>
      <c r="J12" s="1286"/>
      <c r="K12" s="1132"/>
      <c r="L12" s="1129" t="s">
        <v>409</v>
      </c>
    </row>
    <row r="13" spans="1:14" s="5" customFormat="1" ht="21" customHeight="1" x14ac:dyDescent="0.6">
      <c r="A13" s="900" t="s">
        <v>410</v>
      </c>
      <c r="B13" s="927"/>
      <c r="C13" s="926">
        <v>101.3</v>
      </c>
      <c r="D13" s="926">
        <v>97.5</v>
      </c>
      <c r="E13" s="926">
        <v>98.43</v>
      </c>
      <c r="F13" s="926">
        <v>96.16</v>
      </c>
      <c r="G13" s="926">
        <v>96.59</v>
      </c>
      <c r="H13" s="926">
        <v>95.200392555501907</v>
      </c>
      <c r="I13" s="926">
        <v>92.440017580974398</v>
      </c>
      <c r="J13" s="1285">
        <v>96.810637352387602</v>
      </c>
      <c r="K13" s="1130" t="s">
        <v>411</v>
      </c>
      <c r="L13" s="1130"/>
    </row>
    <row r="14" spans="1:14" s="5" customFormat="1" ht="21" customHeight="1" x14ac:dyDescent="0.6">
      <c r="B14" s="407" t="s">
        <v>412</v>
      </c>
      <c r="C14" s="508">
        <v>103.3</v>
      </c>
      <c r="D14" s="508">
        <v>100.8</v>
      </c>
      <c r="E14" s="508">
        <v>104.51</v>
      </c>
      <c r="F14" s="508">
        <v>102.76</v>
      </c>
      <c r="G14" s="508">
        <v>103.05</v>
      </c>
      <c r="H14" s="508">
        <v>104.356013760868</v>
      </c>
      <c r="I14" s="508">
        <v>97.034375570771701</v>
      </c>
      <c r="J14" s="1287">
        <v>106.74692460531399</v>
      </c>
      <c r="K14" s="1133"/>
      <c r="L14" s="1150" t="s">
        <v>413</v>
      </c>
    </row>
    <row r="15" spans="1:14" s="5" customFormat="1" ht="21" customHeight="1" x14ac:dyDescent="0.6">
      <c r="A15" s="889"/>
      <c r="B15" s="585" t="s">
        <v>414</v>
      </c>
      <c r="C15" s="896">
        <v>104.1</v>
      </c>
      <c r="D15" s="896">
        <v>104.4</v>
      </c>
      <c r="E15" s="896">
        <v>113.23</v>
      </c>
      <c r="F15" s="896">
        <v>108.3</v>
      </c>
      <c r="G15" s="896">
        <v>100.62</v>
      </c>
      <c r="H15" s="896">
        <v>101.914112114167</v>
      </c>
      <c r="I15" s="896">
        <v>99.149138284218793</v>
      </c>
      <c r="J15" s="1288">
        <v>108.48214103280387</v>
      </c>
      <c r="K15" s="1134"/>
      <c r="L15" s="1149" t="s">
        <v>415</v>
      </c>
    </row>
    <row r="16" spans="1:14" s="5" customFormat="1" ht="21" customHeight="1" x14ac:dyDescent="0.6">
      <c r="B16" s="407" t="s">
        <v>416</v>
      </c>
      <c r="C16" s="508">
        <v>88.8</v>
      </c>
      <c r="D16" s="508">
        <v>83.3</v>
      </c>
      <c r="E16" s="508">
        <v>90.17</v>
      </c>
      <c r="F16" s="508">
        <v>80.87</v>
      </c>
      <c r="G16" s="508">
        <v>81.8</v>
      </c>
      <c r="H16" s="508">
        <v>84.838814017481496</v>
      </c>
      <c r="I16" s="508">
        <v>81.852844975211596</v>
      </c>
      <c r="J16" s="1287">
        <v>81.281149584512775</v>
      </c>
      <c r="K16" s="1133"/>
      <c r="L16" s="1150" t="s">
        <v>417</v>
      </c>
    </row>
    <row r="17" spans="1:12" s="5" customFormat="1" ht="27" customHeight="1" x14ac:dyDescent="0.6">
      <c r="A17" s="889"/>
      <c r="B17" s="893" t="s">
        <v>418</v>
      </c>
      <c r="C17" s="897">
        <v>100.3</v>
      </c>
      <c r="D17" s="897">
        <v>85</v>
      </c>
      <c r="E17" s="897">
        <v>84.07</v>
      </c>
      <c r="F17" s="897">
        <v>76.45</v>
      </c>
      <c r="G17" s="897">
        <v>75.489999999999995</v>
      </c>
      <c r="H17" s="897">
        <v>79.854433620095506</v>
      </c>
      <c r="I17" s="897">
        <v>74.336416502951806</v>
      </c>
      <c r="J17" s="1289">
        <v>77.6461490758049</v>
      </c>
      <c r="K17" s="1121"/>
      <c r="L17" s="1149" t="s">
        <v>419</v>
      </c>
    </row>
    <row r="18" spans="1:12" s="5" customFormat="1" ht="20.25" customHeight="1" x14ac:dyDescent="0.6">
      <c r="B18" s="894" t="s">
        <v>420</v>
      </c>
      <c r="C18" s="898">
        <v>99.9</v>
      </c>
      <c r="D18" s="898">
        <v>69.5</v>
      </c>
      <c r="E18" s="898">
        <v>72.33</v>
      </c>
      <c r="F18" s="898">
        <v>72.67</v>
      </c>
      <c r="G18" s="898">
        <v>77.92</v>
      </c>
      <c r="H18" s="898">
        <v>75.862009228850596</v>
      </c>
      <c r="I18" s="898">
        <v>71.682323207531496</v>
      </c>
      <c r="J18" s="1290">
        <v>71.405875318935273</v>
      </c>
      <c r="K18" s="1135"/>
      <c r="L18" s="1153" t="s">
        <v>421</v>
      </c>
    </row>
    <row r="19" spans="1:12" s="5" customFormat="1" ht="21" customHeight="1" x14ac:dyDescent="0.6">
      <c r="A19" s="889"/>
      <c r="B19" s="893" t="s">
        <v>422</v>
      </c>
      <c r="C19" s="897">
        <v>119.6</v>
      </c>
      <c r="D19" s="897">
        <v>102.6</v>
      </c>
      <c r="E19" s="897">
        <v>115.43</v>
      </c>
      <c r="F19" s="897">
        <v>104.54</v>
      </c>
      <c r="G19" s="897">
        <v>101.94</v>
      </c>
      <c r="H19" s="897">
        <v>111.776440006408</v>
      </c>
      <c r="I19" s="897">
        <v>97.714921967261304</v>
      </c>
      <c r="J19" s="1289">
        <v>105.03751834308365</v>
      </c>
      <c r="K19" s="1121"/>
      <c r="L19" s="1149" t="s">
        <v>423</v>
      </c>
    </row>
    <row r="20" spans="1:12" s="5" customFormat="1" ht="21" customHeight="1" x14ac:dyDescent="0.6">
      <c r="B20" s="894" t="s">
        <v>424</v>
      </c>
      <c r="C20" s="508">
        <v>83.8</v>
      </c>
      <c r="D20" s="508">
        <v>99.4</v>
      </c>
      <c r="E20" s="508">
        <v>110.56</v>
      </c>
      <c r="F20" s="508">
        <v>108.44</v>
      </c>
      <c r="G20" s="508">
        <v>104.35</v>
      </c>
      <c r="H20" s="508">
        <v>106.448882242406</v>
      </c>
      <c r="I20" s="508">
        <v>101.627402730314</v>
      </c>
      <c r="J20" s="1287">
        <v>103.35011488903649</v>
      </c>
      <c r="K20" s="1133"/>
      <c r="L20" s="1153" t="s">
        <v>425</v>
      </c>
    </row>
    <row r="21" spans="1:12" s="5" customFormat="1" x14ac:dyDescent="0.6">
      <c r="A21" s="889"/>
      <c r="B21" s="895" t="s">
        <v>426</v>
      </c>
      <c r="C21" s="897">
        <v>94</v>
      </c>
      <c r="D21" s="897">
        <v>90.1</v>
      </c>
      <c r="E21" s="897">
        <v>100.58</v>
      </c>
      <c r="F21" s="897">
        <v>94.24</v>
      </c>
      <c r="G21" s="897">
        <v>94.48</v>
      </c>
      <c r="H21" s="897">
        <v>91.440258337416196</v>
      </c>
      <c r="I21" s="897">
        <v>85.779131075078794</v>
      </c>
      <c r="J21" s="1289">
        <v>94.231841040447634</v>
      </c>
      <c r="K21" s="1136"/>
      <c r="L21" s="1151" t="s">
        <v>427</v>
      </c>
    </row>
    <row r="22" spans="1:12" s="5" customFormat="1" ht="21" customHeight="1" x14ac:dyDescent="0.6">
      <c r="B22" s="407" t="s">
        <v>428</v>
      </c>
      <c r="C22" s="508">
        <v>111.2</v>
      </c>
      <c r="D22" s="508">
        <v>120.8</v>
      </c>
      <c r="E22" s="508">
        <v>113.99</v>
      </c>
      <c r="F22" s="508">
        <v>123.43</v>
      </c>
      <c r="G22" s="508">
        <v>123.72</v>
      </c>
      <c r="H22" s="508">
        <v>123.05114058002999</v>
      </c>
      <c r="I22" s="508">
        <v>116.57413961979699</v>
      </c>
      <c r="J22" s="1287">
        <v>122.2425340103019</v>
      </c>
      <c r="K22" s="1133"/>
      <c r="L22" s="1150" t="s">
        <v>429</v>
      </c>
    </row>
    <row r="23" spans="1:12" s="5" customFormat="1" ht="21" customHeight="1" x14ac:dyDescent="0.6">
      <c r="A23" s="889"/>
      <c r="B23" s="587" t="s">
        <v>430</v>
      </c>
      <c r="C23" s="896">
        <v>92.8</v>
      </c>
      <c r="D23" s="896">
        <v>92.1</v>
      </c>
      <c r="E23" s="955">
        <v>101.79</v>
      </c>
      <c r="F23" s="955">
        <v>99.53</v>
      </c>
      <c r="G23" s="955">
        <v>102.1</v>
      </c>
      <c r="H23" s="955">
        <v>100.508527541894</v>
      </c>
      <c r="I23" s="955">
        <v>95.318260347472503</v>
      </c>
      <c r="J23" s="1291">
        <v>97.039874472718466</v>
      </c>
      <c r="K23" s="1134"/>
      <c r="L23" s="1149" t="s">
        <v>431</v>
      </c>
    </row>
    <row r="24" spans="1:12" s="5" customFormat="1" ht="21" customHeight="1" x14ac:dyDescent="0.6">
      <c r="B24" s="407" t="s">
        <v>432</v>
      </c>
      <c r="C24" s="508">
        <v>115.6</v>
      </c>
      <c r="D24" s="508">
        <v>106.1</v>
      </c>
      <c r="E24" s="508">
        <v>103</v>
      </c>
      <c r="F24" s="508">
        <v>100.86</v>
      </c>
      <c r="G24" s="508">
        <v>103.63</v>
      </c>
      <c r="H24" s="508">
        <v>105.31188125530601</v>
      </c>
      <c r="I24" s="508">
        <v>93.379085453354904</v>
      </c>
      <c r="J24" s="1287">
        <v>100.31360188422815</v>
      </c>
      <c r="K24" s="1133"/>
      <c r="L24" s="1152" t="s">
        <v>433</v>
      </c>
    </row>
    <row r="25" spans="1:12" s="5" customFormat="1" ht="21" customHeight="1" x14ac:dyDescent="0.6">
      <c r="A25" s="889"/>
      <c r="B25" s="587" t="s">
        <v>434</v>
      </c>
      <c r="C25" s="896">
        <v>100.9</v>
      </c>
      <c r="D25" s="896">
        <v>98.5</v>
      </c>
      <c r="E25" s="955">
        <v>100.4</v>
      </c>
      <c r="F25" s="955">
        <v>96.44</v>
      </c>
      <c r="G25" s="955">
        <v>102.3</v>
      </c>
      <c r="H25" s="955">
        <v>99.640803940789496</v>
      </c>
      <c r="I25" s="955">
        <v>97.720933408646999</v>
      </c>
      <c r="J25" s="1291">
        <v>99.125685561493938</v>
      </c>
      <c r="K25" s="1134"/>
      <c r="L25" s="1221" t="s">
        <v>435</v>
      </c>
    </row>
    <row r="26" spans="1:12" s="5" customFormat="1" x14ac:dyDescent="0.6">
      <c r="B26" s="894" t="s">
        <v>436</v>
      </c>
      <c r="C26" s="898">
        <v>104.2</v>
      </c>
      <c r="D26" s="898">
        <v>100.7</v>
      </c>
      <c r="E26" s="898">
        <v>95.16</v>
      </c>
      <c r="F26" s="898">
        <v>96.4</v>
      </c>
      <c r="G26" s="898">
        <v>95.73</v>
      </c>
      <c r="H26" s="898">
        <v>93.946938097802104</v>
      </c>
      <c r="I26" s="898">
        <v>89.100688512839</v>
      </c>
      <c r="J26" s="1290">
        <v>94.135339186003847</v>
      </c>
      <c r="K26" s="1137"/>
      <c r="L26" s="1150" t="s">
        <v>437</v>
      </c>
    </row>
    <row r="27" spans="1:12" s="5" customFormat="1" ht="21" customHeight="1" x14ac:dyDescent="0.6">
      <c r="A27" s="889"/>
      <c r="B27" s="587" t="s">
        <v>438</v>
      </c>
      <c r="C27" s="896">
        <v>91.6</v>
      </c>
      <c r="D27" s="896">
        <v>85.5</v>
      </c>
      <c r="E27" s="955">
        <v>89.82</v>
      </c>
      <c r="F27" s="955">
        <v>88.64</v>
      </c>
      <c r="G27" s="955">
        <v>86.43</v>
      </c>
      <c r="H27" s="955">
        <v>79.816986284232897</v>
      </c>
      <c r="I27" s="955">
        <v>84.163804224705899</v>
      </c>
      <c r="J27" s="1291">
        <v>85.144617003434561</v>
      </c>
      <c r="K27" s="1134"/>
      <c r="L27" s="1149" t="s">
        <v>439</v>
      </c>
    </row>
    <row r="28" spans="1:12" s="5" customFormat="1" ht="21" customHeight="1" x14ac:dyDescent="0.6">
      <c r="B28" s="407" t="s">
        <v>440</v>
      </c>
      <c r="C28" s="508">
        <v>96.3</v>
      </c>
      <c r="D28" s="508">
        <v>83</v>
      </c>
      <c r="E28" s="508">
        <v>89.62</v>
      </c>
      <c r="F28" s="508">
        <v>86.27</v>
      </c>
      <c r="G28" s="508">
        <v>85.39</v>
      </c>
      <c r="H28" s="508">
        <v>86.660885634641403</v>
      </c>
      <c r="I28" s="508">
        <v>83.418694460870796</v>
      </c>
      <c r="J28" s="1287">
        <v>84.732578343679648</v>
      </c>
      <c r="K28" s="1133"/>
      <c r="L28" s="1150" t="s">
        <v>441</v>
      </c>
    </row>
    <row r="29" spans="1:12" s="5" customFormat="1" x14ac:dyDescent="0.6">
      <c r="B29" s="52"/>
      <c r="C29" s="899"/>
      <c r="D29" s="899"/>
      <c r="E29" s="899"/>
      <c r="F29" s="899"/>
      <c r="G29" s="899"/>
      <c r="H29" s="956"/>
      <c r="I29" s="956"/>
      <c r="J29" s="899"/>
      <c r="K29" s="52"/>
    </row>
    <row r="30" spans="1:12" x14ac:dyDescent="0.6">
      <c r="B30" s="49"/>
      <c r="C30" s="49"/>
      <c r="D30" s="49"/>
      <c r="E30" s="49"/>
      <c r="F30" s="49"/>
      <c r="G30" s="49"/>
      <c r="H30" s="49"/>
      <c r="I30" s="49"/>
      <c r="J30" s="49"/>
      <c r="K30" s="49"/>
      <c r="L30" s="45">
        <v>10</v>
      </c>
    </row>
    <row r="31" spans="1:12" s="5" customFormat="1" ht="21" customHeight="1" x14ac:dyDescent="0.6">
      <c r="B31" s="1606" t="s">
        <v>442</v>
      </c>
      <c r="C31" s="1606"/>
      <c r="D31" s="1606"/>
      <c r="E31" s="1606"/>
      <c r="F31" s="1606"/>
      <c r="G31" s="1606"/>
      <c r="H31" s="1606"/>
      <c r="I31" s="1606"/>
      <c r="J31" s="1606"/>
      <c r="K31" s="1606"/>
      <c r="L31" s="1606"/>
    </row>
    <row r="32" spans="1:12" s="5" customFormat="1" ht="21" customHeight="1" x14ac:dyDescent="0.6">
      <c r="B32" s="1607" t="s">
        <v>443</v>
      </c>
      <c r="C32" s="1607"/>
      <c r="D32" s="1607"/>
      <c r="E32" s="1607"/>
      <c r="F32" s="1607"/>
      <c r="G32" s="1607"/>
      <c r="H32" s="1607"/>
      <c r="I32" s="1607"/>
      <c r="J32" s="1607"/>
      <c r="K32" s="1607"/>
      <c r="L32" s="1607"/>
    </row>
    <row r="33" spans="1:14" s="5" customFormat="1" ht="21" customHeight="1" x14ac:dyDescent="0.6">
      <c r="A33" s="190" t="str">
        <f>A4</f>
        <v>(2564=100)</v>
      </c>
      <c r="C33" s="11"/>
      <c r="D33" s="11"/>
      <c r="E33" s="45"/>
      <c r="F33" s="45"/>
      <c r="G33" s="45"/>
      <c r="H33" s="45"/>
      <c r="I33" s="45"/>
      <c r="J33" s="47"/>
      <c r="K33" s="45"/>
      <c r="L33" s="191" t="str">
        <f>L4</f>
        <v>(2016=100)</v>
      </c>
      <c r="N33" s="47"/>
    </row>
    <row r="34" spans="1:14" x14ac:dyDescent="0.6">
      <c r="A34" s="868"/>
      <c r="B34" s="868"/>
      <c r="C34" s="868"/>
      <c r="D34" s="868"/>
      <c r="E34" s="526">
        <f>IF(E5="","",E5)</f>
        <v>2567</v>
      </c>
      <c r="F34" s="526" t="str">
        <f t="shared" ref="F34:I34" si="0">IF(F5="","",F5)</f>
        <v/>
      </c>
      <c r="G34" s="526" t="str">
        <f t="shared" si="0"/>
        <v/>
      </c>
      <c r="H34" s="526" t="str">
        <f t="shared" si="0"/>
        <v/>
      </c>
      <c r="I34" s="526" t="str">
        <f t="shared" si="0"/>
        <v/>
      </c>
      <c r="J34" s="1278" t="s">
        <v>174</v>
      </c>
      <c r="K34" s="570"/>
      <c r="L34" s="580"/>
    </row>
    <row r="35" spans="1:14" x14ac:dyDescent="0.6">
      <c r="A35" s="581"/>
      <c r="B35" s="581"/>
      <c r="C35" s="573">
        <v>2565</v>
      </c>
      <c r="D35" s="573">
        <v>2566</v>
      </c>
      <c r="E35" s="531">
        <f>IF(E6="","",E6)</f>
        <v>2024</v>
      </c>
      <c r="F35" s="531" t="str">
        <f>IF(F6="","",F6)</f>
        <v/>
      </c>
      <c r="G35" s="531" t="str">
        <f>IF(G6="","",G6)</f>
        <v/>
      </c>
      <c r="H35" s="531" t="str">
        <f>IF(H6="","",H6)</f>
        <v/>
      </c>
      <c r="I35" s="531" t="str">
        <f>IF(I6="","",I6)</f>
        <v/>
      </c>
      <c r="J35" s="591" t="s">
        <v>405</v>
      </c>
      <c r="K35" s="575"/>
      <c r="L35" s="583"/>
    </row>
    <row r="36" spans="1:14" x14ac:dyDescent="0.6">
      <c r="A36" s="581"/>
      <c r="B36" s="581"/>
      <c r="C36" s="577">
        <v>2022</v>
      </c>
      <c r="D36" s="577">
        <v>2023</v>
      </c>
      <c r="E36" s="526" t="s">
        <v>177</v>
      </c>
      <c r="F36" s="526" t="s">
        <v>178</v>
      </c>
      <c r="G36" s="526" t="s">
        <v>179</v>
      </c>
      <c r="H36" s="526" t="s">
        <v>180</v>
      </c>
      <c r="I36" s="526" t="s">
        <v>181</v>
      </c>
      <c r="J36" s="591" t="s">
        <v>182</v>
      </c>
      <c r="K36" s="575"/>
      <c r="L36" s="583"/>
    </row>
    <row r="37" spans="1:14" x14ac:dyDescent="0.6">
      <c r="A37" s="561"/>
      <c r="B37" s="561"/>
      <c r="C37" s="578"/>
      <c r="D37" s="578"/>
      <c r="E37" s="537" t="s">
        <v>183</v>
      </c>
      <c r="F37" s="537" t="s">
        <v>184</v>
      </c>
      <c r="G37" s="537" t="s">
        <v>185</v>
      </c>
      <c r="H37" s="537" t="s">
        <v>186</v>
      </c>
      <c r="I37" s="537" t="s">
        <v>187</v>
      </c>
      <c r="J37" s="1283"/>
      <c r="K37" s="579"/>
      <c r="L37" s="561"/>
    </row>
    <row r="38" spans="1:14" ht="21" customHeight="1" x14ac:dyDescent="0.6">
      <c r="A38" s="889"/>
      <c r="B38" s="1119" t="s">
        <v>444</v>
      </c>
      <c r="C38" s="922">
        <v>86.9</v>
      </c>
      <c r="D38" s="922">
        <v>70.5</v>
      </c>
      <c r="E38" s="922">
        <v>65.5</v>
      </c>
      <c r="F38" s="922">
        <v>67.900000000000006</v>
      </c>
      <c r="G38" s="922">
        <v>62.6</v>
      </c>
      <c r="H38" s="922">
        <v>63.044227101094798</v>
      </c>
      <c r="I38" s="922">
        <v>66.637646203812906</v>
      </c>
      <c r="J38" s="1292">
        <v>63.661784967966682</v>
      </c>
      <c r="K38" s="588"/>
      <c r="L38" s="1119" t="s">
        <v>445</v>
      </c>
    </row>
    <row r="39" spans="1:14" ht="21" customHeight="1" x14ac:dyDescent="0.6">
      <c r="B39" s="1120" t="s">
        <v>446</v>
      </c>
      <c r="C39" s="508">
        <v>96.3</v>
      </c>
      <c r="D39" s="508">
        <v>82.3</v>
      </c>
      <c r="E39" s="508">
        <v>92.46</v>
      </c>
      <c r="F39" s="508">
        <v>89.74</v>
      </c>
      <c r="G39" s="508">
        <v>87.79</v>
      </c>
      <c r="H39" s="508">
        <v>83.200549718969597</v>
      </c>
      <c r="I39" s="508">
        <v>79.055257850255799</v>
      </c>
      <c r="J39" s="1287">
        <v>85.274843794929453</v>
      </c>
      <c r="K39" s="410"/>
      <c r="L39" s="1138" t="s">
        <v>447</v>
      </c>
    </row>
    <row r="40" spans="1:14" ht="21" customHeight="1" x14ac:dyDescent="0.6">
      <c r="A40" s="889"/>
      <c r="B40" s="1121" t="s">
        <v>448</v>
      </c>
      <c r="C40" s="921">
        <v>104.3</v>
      </c>
      <c r="D40" s="921">
        <v>94.6</v>
      </c>
      <c r="E40" s="921">
        <v>136.32</v>
      </c>
      <c r="F40" s="921">
        <v>110.87</v>
      </c>
      <c r="G40" s="921">
        <v>92.1</v>
      </c>
      <c r="H40" s="921">
        <v>78.004134888685996</v>
      </c>
      <c r="I40" s="921">
        <v>88.953893116714397</v>
      </c>
      <c r="J40" s="1293">
        <v>108.8847942179338</v>
      </c>
      <c r="K40" s="588"/>
      <c r="L40" s="1139" t="s">
        <v>449</v>
      </c>
    </row>
    <row r="41" spans="1:14" ht="21" customHeight="1" x14ac:dyDescent="0.6">
      <c r="B41" s="1120" t="s">
        <v>450</v>
      </c>
      <c r="C41" s="508">
        <v>111.9</v>
      </c>
      <c r="D41" s="508">
        <v>112.8</v>
      </c>
      <c r="E41" s="508">
        <v>94.86</v>
      </c>
      <c r="F41" s="508">
        <v>87.44</v>
      </c>
      <c r="G41" s="508">
        <v>94.88</v>
      </c>
      <c r="H41" s="508">
        <v>92.458960741663802</v>
      </c>
      <c r="I41" s="508">
        <v>93.704479752659196</v>
      </c>
      <c r="J41" s="1287">
        <v>95.198500392701078</v>
      </c>
      <c r="K41" s="410"/>
      <c r="L41" s="1120" t="s">
        <v>451</v>
      </c>
    </row>
    <row r="42" spans="1:14" ht="21" customHeight="1" x14ac:dyDescent="0.6">
      <c r="A42" s="889"/>
      <c r="B42" s="1121" t="s">
        <v>452</v>
      </c>
      <c r="C42" s="921">
        <v>105.6</v>
      </c>
      <c r="D42" s="921">
        <v>109.2</v>
      </c>
      <c r="E42" s="921">
        <v>104.58</v>
      </c>
      <c r="F42" s="921">
        <v>96.42</v>
      </c>
      <c r="G42" s="921">
        <v>93.04</v>
      </c>
      <c r="H42" s="921">
        <v>88.432434930280394</v>
      </c>
      <c r="I42" s="921">
        <v>89.048416723466701</v>
      </c>
      <c r="J42" s="1293">
        <v>99.311044619786287</v>
      </c>
      <c r="K42" s="588"/>
      <c r="L42" s="589" t="s">
        <v>453</v>
      </c>
    </row>
    <row r="43" spans="1:14" ht="21" customHeight="1" x14ac:dyDescent="0.6">
      <c r="B43" s="1120" t="s">
        <v>454</v>
      </c>
      <c r="C43" s="508">
        <v>76.599999999999994</v>
      </c>
      <c r="D43" s="508">
        <v>55.3</v>
      </c>
      <c r="E43" s="508">
        <v>58.39</v>
      </c>
      <c r="F43" s="508">
        <v>56.75</v>
      </c>
      <c r="G43" s="508">
        <v>63.22</v>
      </c>
      <c r="H43" s="508">
        <v>51.412626402669602</v>
      </c>
      <c r="I43" s="508">
        <v>59.063120463438302</v>
      </c>
      <c r="J43" s="1287">
        <v>57.050838991094537</v>
      </c>
      <c r="K43" s="410"/>
      <c r="L43" s="1120" t="s">
        <v>455</v>
      </c>
    </row>
    <row r="44" spans="1:14" ht="21" customHeight="1" x14ac:dyDescent="0.6">
      <c r="B44" s="1122" t="s">
        <v>456</v>
      </c>
      <c r="C44" s="1140">
        <v>99.9</v>
      </c>
      <c r="D44" s="1140">
        <v>96.6</v>
      </c>
      <c r="E44" s="1140">
        <v>104.64</v>
      </c>
      <c r="F44" s="1140">
        <v>96.82</v>
      </c>
      <c r="G44" s="1140">
        <v>104.07</v>
      </c>
      <c r="H44" s="1140">
        <v>101.14909046492301</v>
      </c>
      <c r="I44" s="1140">
        <v>100.129755509901</v>
      </c>
      <c r="J44" s="1294">
        <v>99.6494618842123</v>
      </c>
      <c r="K44" s="412"/>
      <c r="L44" s="1122" t="s">
        <v>457</v>
      </c>
    </row>
    <row r="45" spans="1:14" ht="21" customHeight="1" x14ac:dyDescent="0.6">
      <c r="B45" s="195"/>
      <c r="C45" s="195"/>
      <c r="D45" s="195"/>
      <c r="E45" s="195"/>
      <c r="F45" s="195"/>
      <c r="G45" s="195"/>
      <c r="H45" s="195"/>
      <c r="I45" s="195"/>
      <c r="J45" s="207"/>
      <c r="K45" s="195"/>
      <c r="L45" s="195"/>
    </row>
    <row r="46" spans="1:14" ht="21" customHeight="1" x14ac:dyDescent="0.8">
      <c r="B46" s="413" t="s">
        <v>458</v>
      </c>
      <c r="C46" s="195"/>
      <c r="D46" s="195"/>
      <c r="E46" s="414"/>
      <c r="F46" s="414"/>
      <c r="G46" s="414"/>
      <c r="H46" s="414"/>
      <c r="I46" s="414"/>
      <c r="J46" s="1295"/>
      <c r="K46" s="195"/>
      <c r="L46" s="216" t="s">
        <v>245</v>
      </c>
    </row>
    <row r="47" spans="1:14" ht="21" customHeight="1" x14ac:dyDescent="0.8">
      <c r="B47" s="413" t="s">
        <v>459</v>
      </c>
      <c r="C47" s="5"/>
      <c r="D47" s="5"/>
      <c r="E47" s="104"/>
      <c r="F47" s="104"/>
      <c r="G47" s="104"/>
      <c r="H47" s="104"/>
      <c r="I47" s="104"/>
      <c r="J47" s="1296"/>
      <c r="K47" s="5"/>
      <c r="L47" s="216" t="s">
        <v>394</v>
      </c>
    </row>
    <row r="48" spans="1:14" ht="21" customHeight="1" x14ac:dyDescent="0.6">
      <c r="B48" s="413"/>
      <c r="C48" s="5"/>
      <c r="D48" s="5"/>
      <c r="E48" s="5"/>
      <c r="F48" s="5"/>
      <c r="G48" s="5"/>
      <c r="H48" s="5"/>
      <c r="I48" s="5"/>
      <c r="J48" s="21"/>
      <c r="K48" s="5"/>
      <c r="L48" s="217" t="s">
        <v>164</v>
      </c>
    </row>
    <row r="49" spans="2:12" ht="21" customHeight="1" x14ac:dyDescent="0.6">
      <c r="B49" s="413"/>
      <c r="C49" s="5"/>
      <c r="D49" s="5"/>
      <c r="E49" s="5"/>
      <c r="F49" s="5"/>
      <c r="G49" s="5"/>
      <c r="H49" s="5"/>
      <c r="I49" s="5"/>
      <c r="J49" s="21"/>
      <c r="K49" s="5"/>
      <c r="L49" s="5"/>
    </row>
    <row r="50" spans="2:12" ht="21" customHeight="1" x14ac:dyDescent="0.6">
      <c r="B50" s="413"/>
      <c r="C50" s="5"/>
      <c r="D50" s="5"/>
      <c r="E50" s="5"/>
      <c r="F50" s="5"/>
      <c r="G50" s="5"/>
      <c r="H50" s="5"/>
      <c r="I50" s="5"/>
      <c r="J50" s="21"/>
      <c r="K50" s="5"/>
      <c r="L50" s="5"/>
    </row>
    <row r="51" spans="2:12" ht="21" customHeight="1" x14ac:dyDescent="0.6">
      <c r="B51" s="413"/>
      <c r="C51" s="5"/>
      <c r="D51" s="5"/>
      <c r="E51" s="5"/>
      <c r="F51" s="5"/>
      <c r="G51" s="5"/>
      <c r="H51" s="5"/>
      <c r="I51" s="5"/>
      <c r="J51" s="21"/>
      <c r="K51" s="5"/>
      <c r="L51" s="5"/>
    </row>
    <row r="52" spans="2:12" ht="21" customHeight="1" x14ac:dyDescent="0.6">
      <c r="B52" s="413"/>
      <c r="C52" s="5"/>
      <c r="D52" s="5"/>
      <c r="E52" s="5"/>
      <c r="F52" s="5"/>
      <c r="G52" s="5"/>
      <c r="H52" s="5"/>
      <c r="I52" s="5"/>
      <c r="J52" s="21"/>
      <c r="K52" s="5"/>
      <c r="L52" s="5"/>
    </row>
    <row r="53" spans="2:12" ht="21" customHeight="1" x14ac:dyDescent="0.6">
      <c r="C53" s="5"/>
      <c r="D53" s="5"/>
      <c r="E53" s="5"/>
      <c r="F53" s="5"/>
      <c r="G53" s="5"/>
      <c r="H53" s="5"/>
      <c r="I53" s="5"/>
      <c r="J53" s="21"/>
      <c r="K53" s="5"/>
      <c r="L53" s="5"/>
    </row>
    <row r="54" spans="2:12" ht="21" customHeight="1" x14ac:dyDescent="0.6">
      <c r="C54" s="5"/>
      <c r="D54" s="5"/>
      <c r="E54" s="5"/>
      <c r="F54" s="5"/>
      <c r="G54" s="5"/>
      <c r="H54" s="5"/>
      <c r="I54" s="5"/>
      <c r="J54" s="21"/>
      <c r="K54" s="5"/>
      <c r="L54" s="5"/>
    </row>
    <row r="55" spans="2:12" x14ac:dyDescent="0.6">
      <c r="B55" s="5"/>
      <c r="C55" s="5"/>
      <c r="D55" s="5"/>
      <c r="E55" s="5"/>
      <c r="F55" s="5"/>
      <c r="G55" s="5"/>
      <c r="H55" s="5"/>
      <c r="I55" s="5"/>
      <c r="J55" s="21"/>
      <c r="K55" s="5"/>
      <c r="L55" s="5"/>
    </row>
  </sheetData>
  <mergeCells count="4">
    <mergeCell ref="B2:L2"/>
    <mergeCell ref="B3:L3"/>
    <mergeCell ref="B31:L31"/>
    <mergeCell ref="B32:L32"/>
  </mergeCells>
  <phoneticPr fontId="0" type="noConversion"/>
  <pageMargins left="0.39370078740157483" right="0.19685039370078741" top="0.39370078740157483" bottom="0" header="0" footer="0"/>
  <pageSetup paperSize="9" scale="61" orientation="landscape" r:id="rId1"/>
  <headerFooter alignWithMargins="0"/>
  <rowBreaks count="1" manualBreakCount="1">
    <brk id="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53"/>
  <sheetViews>
    <sheetView showGridLines="0" zoomScale="70" zoomScaleNormal="70" workbookViewId="0">
      <selection activeCell="G33" sqref="G33:I34"/>
    </sheetView>
  </sheetViews>
  <sheetFormatPr defaultColWidth="9.375" defaultRowHeight="23.4" x14ac:dyDescent="0.6"/>
  <cols>
    <col min="1" max="1" width="1.5" style="54" customWidth="1"/>
    <col min="2" max="2" width="85.625" style="54" customWidth="1"/>
    <col min="3" max="9" width="13" style="54" customWidth="1"/>
    <col min="10" max="10" width="13" style="1297" customWidth="1"/>
    <col min="11" max="11" width="2.375" style="54" customWidth="1"/>
    <col min="12" max="12" width="77.5" style="54" bestFit="1" customWidth="1"/>
    <col min="13" max="16384" width="9.375" style="54"/>
  </cols>
  <sheetData>
    <row r="1" spans="1:14" s="43" customFormat="1" ht="15" customHeight="1" x14ac:dyDescent="0.5">
      <c r="A1" s="1219"/>
      <c r="B1" s="1219"/>
      <c r="C1" s="1219"/>
      <c r="D1" s="1219"/>
      <c r="E1" s="1219"/>
      <c r="F1" s="1219"/>
      <c r="G1" s="1219"/>
      <c r="H1" s="1219"/>
      <c r="I1" s="1219"/>
      <c r="J1" s="1282"/>
      <c r="K1" s="1219"/>
      <c r="L1" s="1220">
        <v>11</v>
      </c>
      <c r="M1" s="1219"/>
      <c r="N1" s="1219"/>
    </row>
    <row r="2" spans="1:14" s="5" customFormat="1" ht="21" customHeight="1" x14ac:dyDescent="0.6">
      <c r="B2" s="1606" t="s">
        <v>460</v>
      </c>
      <c r="C2" s="1606"/>
      <c r="D2" s="1606"/>
      <c r="E2" s="1606"/>
      <c r="F2" s="1606"/>
      <c r="G2" s="1606"/>
      <c r="H2" s="1606"/>
      <c r="I2" s="1606"/>
      <c r="J2" s="1606"/>
      <c r="K2" s="1606"/>
      <c r="L2" s="1606"/>
    </row>
    <row r="3" spans="1:14" s="5" customFormat="1" ht="21" customHeight="1" x14ac:dyDescent="0.6">
      <c r="B3" s="1607" t="s">
        <v>461</v>
      </c>
      <c r="C3" s="1607"/>
      <c r="D3" s="1607"/>
      <c r="E3" s="1607"/>
      <c r="F3" s="1607"/>
      <c r="G3" s="1607"/>
      <c r="H3" s="1607"/>
      <c r="I3" s="1607"/>
      <c r="J3" s="1607"/>
      <c r="K3" s="1607"/>
      <c r="L3" s="1607"/>
    </row>
    <row r="4" spans="1:14" s="5" customFormat="1" ht="21" customHeight="1" x14ac:dyDescent="0.6">
      <c r="A4" s="44" t="s">
        <v>462</v>
      </c>
      <c r="C4" s="45"/>
      <c r="D4" s="45"/>
      <c r="E4" s="45"/>
      <c r="F4" s="45"/>
      <c r="G4" s="45"/>
      <c r="H4" s="45"/>
      <c r="I4" s="45"/>
      <c r="J4" s="47"/>
      <c r="K4" s="45"/>
      <c r="L4" s="46" t="s">
        <v>463</v>
      </c>
      <c r="N4" s="47"/>
    </row>
    <row r="5" spans="1:14" s="5" customFormat="1" ht="21" customHeight="1" x14ac:dyDescent="0.6">
      <c r="A5" s="570"/>
      <c r="B5" s="570"/>
      <c r="C5" s="993"/>
      <c r="D5" s="993"/>
      <c r="E5" s="526">
        <v>2567</v>
      </c>
      <c r="F5" s="526"/>
      <c r="G5" s="526"/>
      <c r="H5" s="526"/>
      <c r="I5" s="526"/>
      <c r="J5" s="1278" t="s">
        <v>174</v>
      </c>
      <c r="K5" s="570"/>
      <c r="L5" s="570"/>
      <c r="N5" s="47"/>
    </row>
    <row r="6" spans="1:14" s="5" customFormat="1" ht="21" customHeight="1" x14ac:dyDescent="0.6">
      <c r="A6" s="572"/>
      <c r="B6" s="572"/>
      <c r="C6" s="994"/>
      <c r="D6" s="994"/>
      <c r="E6" s="531">
        <v>2024</v>
      </c>
      <c r="F6" s="531"/>
      <c r="G6" s="531"/>
      <c r="H6" s="531"/>
      <c r="I6" s="531"/>
      <c r="J6" s="591" t="s">
        <v>405</v>
      </c>
      <c r="K6" s="575"/>
      <c r="L6" s="576"/>
      <c r="N6" s="47"/>
    </row>
    <row r="7" spans="1:14" s="5" customFormat="1" ht="21" customHeight="1" x14ac:dyDescent="0.6">
      <c r="A7" s="572"/>
      <c r="B7" s="572"/>
      <c r="C7" s="913">
        <v>2565</v>
      </c>
      <c r="D7" s="913">
        <v>2566</v>
      </c>
      <c r="E7" s="526" t="s">
        <v>177</v>
      </c>
      <c r="F7" s="526" t="s">
        <v>178</v>
      </c>
      <c r="G7" s="526" t="s">
        <v>179</v>
      </c>
      <c r="H7" s="526" t="s">
        <v>180</v>
      </c>
      <c r="I7" s="526" t="s">
        <v>181</v>
      </c>
      <c r="J7" s="591" t="s">
        <v>175</v>
      </c>
      <c r="K7" s="575"/>
      <c r="L7" s="576"/>
      <c r="N7" s="47"/>
    </row>
    <row r="8" spans="1:14" s="5" customFormat="1" ht="21" customHeight="1" x14ac:dyDescent="0.6">
      <c r="A8" s="549"/>
      <c r="B8" s="549"/>
      <c r="C8" s="914">
        <v>2022</v>
      </c>
      <c r="D8" s="914">
        <v>2023</v>
      </c>
      <c r="E8" s="537" t="s">
        <v>183</v>
      </c>
      <c r="F8" s="537" t="s">
        <v>184</v>
      </c>
      <c r="G8" s="537" t="s">
        <v>185</v>
      </c>
      <c r="H8" s="537" t="s">
        <v>186</v>
      </c>
      <c r="I8" s="537" t="s">
        <v>187</v>
      </c>
      <c r="J8" s="1283" t="s">
        <v>464</v>
      </c>
      <c r="K8" s="579"/>
      <c r="L8" s="549"/>
    </row>
    <row r="9" spans="1:14" s="5" customFormat="1" ht="10.35" customHeight="1" x14ac:dyDescent="0.6">
      <c r="B9" s="47"/>
      <c r="C9" s="403"/>
      <c r="D9" s="403"/>
      <c r="E9" s="403"/>
      <c r="F9" s="403"/>
      <c r="G9" s="403"/>
      <c r="H9" s="403"/>
      <c r="I9" s="403"/>
      <c r="J9" s="403"/>
      <c r="K9" s="47"/>
      <c r="L9" s="47"/>
    </row>
    <row r="10" spans="1:14" s="5" customFormat="1" ht="21" customHeight="1" x14ac:dyDescent="0.6">
      <c r="A10" s="900" t="s">
        <v>465</v>
      </c>
      <c r="B10" s="927"/>
      <c r="C10" s="926">
        <v>63.64</v>
      </c>
      <c r="D10" s="926">
        <v>59.63</v>
      </c>
      <c r="E10" s="926">
        <v>59.5</v>
      </c>
      <c r="F10" s="926">
        <v>58.28</v>
      </c>
      <c r="G10" s="926">
        <v>58.84</v>
      </c>
      <c r="H10" s="926">
        <v>58.557439032865503</v>
      </c>
      <c r="I10" s="926">
        <v>57.466054831763898</v>
      </c>
      <c r="J10" s="1285">
        <v>58.820339664209655</v>
      </c>
      <c r="K10" s="961" t="s">
        <v>411</v>
      </c>
      <c r="L10" s="927"/>
    </row>
    <row r="11" spans="1:14" s="5" customFormat="1" ht="21" customHeight="1" x14ac:dyDescent="0.6">
      <c r="B11" s="407" t="s">
        <v>412</v>
      </c>
      <c r="C11" s="508">
        <v>54.18</v>
      </c>
      <c r="D11" s="508">
        <v>52.26</v>
      </c>
      <c r="E11" s="508">
        <v>52.5</v>
      </c>
      <c r="F11" s="508">
        <v>50.96</v>
      </c>
      <c r="G11" s="508">
        <v>51.94</v>
      </c>
      <c r="H11" s="508">
        <v>53.6182982399569</v>
      </c>
      <c r="I11" s="508">
        <v>50.694412152333001</v>
      </c>
      <c r="J11" s="1287">
        <v>54.065705446664339</v>
      </c>
      <c r="K11" s="957"/>
      <c r="L11" s="1154" t="s">
        <v>413</v>
      </c>
    </row>
    <row r="12" spans="1:14" s="5" customFormat="1" ht="21" customHeight="1" x14ac:dyDescent="0.6">
      <c r="A12" s="889"/>
      <c r="B12" s="585" t="s">
        <v>414</v>
      </c>
      <c r="C12" s="896">
        <v>52.26</v>
      </c>
      <c r="D12" s="896">
        <v>51.93</v>
      </c>
      <c r="E12" s="896">
        <v>56.11</v>
      </c>
      <c r="F12" s="896">
        <v>53.18</v>
      </c>
      <c r="G12" s="896">
        <v>49.39</v>
      </c>
      <c r="H12" s="896">
        <v>50.859402160757803</v>
      </c>
      <c r="I12" s="896">
        <v>49.2801311555937</v>
      </c>
      <c r="J12" s="1288">
        <v>53.630266047430162</v>
      </c>
      <c r="K12" s="958"/>
      <c r="L12" s="1155" t="s">
        <v>415</v>
      </c>
    </row>
    <row r="13" spans="1:14" s="5" customFormat="1" ht="21" customHeight="1" x14ac:dyDescent="0.6">
      <c r="B13" s="407" t="s">
        <v>416</v>
      </c>
      <c r="C13" s="508">
        <v>48.19</v>
      </c>
      <c r="D13" s="508">
        <v>45.18</v>
      </c>
      <c r="E13" s="508">
        <v>48.93</v>
      </c>
      <c r="F13" s="508">
        <v>43.88</v>
      </c>
      <c r="G13" s="508">
        <v>44.38</v>
      </c>
      <c r="H13" s="508">
        <v>46.0338031620553</v>
      </c>
      <c r="I13" s="508">
        <v>44.413607114624497</v>
      </c>
      <c r="J13" s="1287">
        <v>44.103403425559947</v>
      </c>
      <c r="K13" s="957"/>
      <c r="L13" s="1154" t="s">
        <v>417</v>
      </c>
    </row>
    <row r="14" spans="1:14" s="5" customFormat="1" ht="21" customHeight="1" x14ac:dyDescent="0.6">
      <c r="A14" s="889"/>
      <c r="B14" s="893" t="s">
        <v>418</v>
      </c>
      <c r="C14" s="897">
        <v>46.73</v>
      </c>
      <c r="D14" s="897">
        <v>40.450000000000003</v>
      </c>
      <c r="E14" s="897">
        <v>43.72</v>
      </c>
      <c r="F14" s="897">
        <v>39.83</v>
      </c>
      <c r="G14" s="897">
        <v>39.76</v>
      </c>
      <c r="H14" s="897">
        <v>41.892996077972001</v>
      </c>
      <c r="I14" s="897">
        <v>39.237959599683599</v>
      </c>
      <c r="J14" s="1289">
        <v>40.253656957825164</v>
      </c>
      <c r="K14" s="959"/>
      <c r="L14" s="1147" t="s">
        <v>419</v>
      </c>
    </row>
    <row r="15" spans="1:14" s="5" customFormat="1" ht="21" customHeight="1" x14ac:dyDescent="0.6">
      <c r="B15" s="894" t="s">
        <v>420</v>
      </c>
      <c r="C15" s="898">
        <v>52.37</v>
      </c>
      <c r="D15" s="898">
        <v>39.409999999999997</v>
      </c>
      <c r="E15" s="898">
        <v>40.36</v>
      </c>
      <c r="F15" s="898">
        <v>41.88</v>
      </c>
      <c r="G15" s="898">
        <v>40.9</v>
      </c>
      <c r="H15" s="898">
        <v>43.1719349498307</v>
      </c>
      <c r="I15" s="898">
        <v>40.0730260690504</v>
      </c>
      <c r="J15" s="1290">
        <v>40.210608745139496</v>
      </c>
      <c r="K15" s="957"/>
      <c r="L15" s="1156" t="s">
        <v>421</v>
      </c>
    </row>
    <row r="16" spans="1:14" s="5" customFormat="1" ht="21" customHeight="1" x14ac:dyDescent="0.6">
      <c r="A16" s="889"/>
      <c r="B16" s="893" t="s">
        <v>422</v>
      </c>
      <c r="C16" s="897">
        <v>52.21</v>
      </c>
      <c r="D16" s="897">
        <v>44.37</v>
      </c>
      <c r="E16" s="897">
        <v>52.05</v>
      </c>
      <c r="F16" s="897">
        <v>45.85</v>
      </c>
      <c r="G16" s="897">
        <v>45.64</v>
      </c>
      <c r="H16" s="897">
        <v>47.712400318524303</v>
      </c>
      <c r="I16" s="897">
        <v>43.191861661361202</v>
      </c>
      <c r="J16" s="1289">
        <v>46.751854719024642</v>
      </c>
      <c r="K16" s="959"/>
      <c r="L16" s="1147" t="s">
        <v>423</v>
      </c>
    </row>
    <row r="17" spans="1:14" s="5" customFormat="1" ht="21" customHeight="1" x14ac:dyDescent="0.6">
      <c r="B17" s="894" t="s">
        <v>424</v>
      </c>
      <c r="C17" s="508">
        <v>54.18</v>
      </c>
      <c r="D17" s="508">
        <v>60.66</v>
      </c>
      <c r="E17" s="508">
        <v>67.349999999999994</v>
      </c>
      <c r="F17" s="508">
        <v>66.819999999999993</v>
      </c>
      <c r="G17" s="508">
        <v>64.61</v>
      </c>
      <c r="H17" s="508">
        <v>66.413061408733995</v>
      </c>
      <c r="I17" s="508">
        <v>61.831708988885701</v>
      </c>
      <c r="J17" s="1287">
        <v>63.570144148083628</v>
      </c>
      <c r="K17" s="957"/>
      <c r="L17" s="1158" t="s">
        <v>425</v>
      </c>
    </row>
    <row r="18" spans="1:14" s="5" customFormat="1" ht="21" customHeight="1" x14ac:dyDescent="0.6">
      <c r="A18" s="889"/>
      <c r="B18" s="895" t="s">
        <v>426</v>
      </c>
      <c r="C18" s="897">
        <v>71.540000000000006</v>
      </c>
      <c r="D18" s="897">
        <v>68.650000000000006</v>
      </c>
      <c r="E18" s="897">
        <v>76.98</v>
      </c>
      <c r="F18" s="897">
        <v>71.97</v>
      </c>
      <c r="G18" s="897">
        <v>72.290000000000006</v>
      </c>
      <c r="H18" s="897">
        <v>69.510952959025502</v>
      </c>
      <c r="I18" s="897">
        <v>65.165590021029203</v>
      </c>
      <c r="J18" s="1289">
        <v>72.062820842509893</v>
      </c>
      <c r="K18" s="960"/>
      <c r="L18" s="1157" t="s">
        <v>427</v>
      </c>
    </row>
    <row r="19" spans="1:14" s="5" customFormat="1" ht="21" customHeight="1" x14ac:dyDescent="0.6">
      <c r="B19" s="407" t="s">
        <v>428</v>
      </c>
      <c r="C19" s="508">
        <v>82.04</v>
      </c>
      <c r="D19" s="508">
        <v>84.72</v>
      </c>
      <c r="E19" s="508">
        <v>80.069999999999993</v>
      </c>
      <c r="F19" s="508">
        <v>87.08</v>
      </c>
      <c r="G19" s="508">
        <v>87.75</v>
      </c>
      <c r="H19" s="508">
        <v>89.520102926986198</v>
      </c>
      <c r="I19" s="508">
        <v>86.657848182695403</v>
      </c>
      <c r="J19" s="1287">
        <v>86.758988242021388</v>
      </c>
      <c r="K19" s="957"/>
      <c r="L19" s="1154" t="s">
        <v>429</v>
      </c>
    </row>
    <row r="20" spans="1:14" s="5" customFormat="1" ht="21" customHeight="1" x14ac:dyDescent="0.6">
      <c r="A20" s="889"/>
      <c r="B20" s="587" t="s">
        <v>430</v>
      </c>
      <c r="C20" s="896">
        <v>71.459999999999994</v>
      </c>
      <c r="D20" s="896">
        <v>69.77</v>
      </c>
      <c r="E20" s="955">
        <v>74.569999999999993</v>
      </c>
      <c r="F20" s="955">
        <v>73.2</v>
      </c>
      <c r="G20" s="955">
        <v>75.319999999999993</v>
      </c>
      <c r="H20" s="955">
        <v>74.166291920141404</v>
      </c>
      <c r="I20" s="955">
        <v>70.516111006896296</v>
      </c>
      <c r="J20" s="1291">
        <v>71.425185093405887</v>
      </c>
      <c r="K20" s="960"/>
      <c r="L20" s="1155" t="s">
        <v>431</v>
      </c>
    </row>
    <row r="21" spans="1:14" s="5" customFormat="1" ht="21" customHeight="1" x14ac:dyDescent="0.6">
      <c r="B21" s="407" t="s">
        <v>432</v>
      </c>
      <c r="C21" s="508">
        <v>54.13</v>
      </c>
      <c r="D21" s="508">
        <v>49.41</v>
      </c>
      <c r="E21" s="508">
        <v>49.23</v>
      </c>
      <c r="F21" s="508">
        <v>45.58</v>
      </c>
      <c r="G21" s="508">
        <v>47</v>
      </c>
      <c r="H21" s="508">
        <v>50.833714941103501</v>
      </c>
      <c r="I21" s="508">
        <v>44.094689778180602</v>
      </c>
      <c r="J21" s="1287">
        <v>46.582049026820698</v>
      </c>
      <c r="K21" s="957"/>
      <c r="L21" s="1158" t="s">
        <v>433</v>
      </c>
    </row>
    <row r="22" spans="1:14" s="5" customFormat="1" ht="21" customHeight="1" x14ac:dyDescent="0.6">
      <c r="A22" s="889"/>
      <c r="B22" s="587" t="s">
        <v>434</v>
      </c>
      <c r="C22" s="896">
        <v>58.83</v>
      </c>
      <c r="D22" s="896">
        <v>55.37</v>
      </c>
      <c r="E22" s="955">
        <v>56.45</v>
      </c>
      <c r="F22" s="955">
        <v>54.76</v>
      </c>
      <c r="G22" s="955">
        <v>58.04</v>
      </c>
      <c r="H22" s="955">
        <v>56.344742734562502</v>
      </c>
      <c r="I22" s="955">
        <v>55.107119832901702</v>
      </c>
      <c r="J22" s="1291">
        <v>55.667724324211413</v>
      </c>
      <c r="K22" s="960"/>
      <c r="L22" s="1155" t="s">
        <v>435</v>
      </c>
    </row>
    <row r="23" spans="1:14" s="5" customFormat="1" ht="21" customHeight="1" x14ac:dyDescent="0.6">
      <c r="B23" s="894" t="s">
        <v>436</v>
      </c>
      <c r="C23" s="898">
        <v>58.84</v>
      </c>
      <c r="D23" s="898">
        <v>56.82</v>
      </c>
      <c r="E23" s="898">
        <v>55.24</v>
      </c>
      <c r="F23" s="898">
        <v>54.62</v>
      </c>
      <c r="G23" s="898">
        <v>55.58</v>
      </c>
      <c r="H23" s="898">
        <v>55.631540168131401</v>
      </c>
      <c r="I23" s="898">
        <v>54.385599409585197</v>
      </c>
      <c r="J23" s="1290">
        <v>55.042407362062697</v>
      </c>
      <c r="K23" s="957"/>
      <c r="L23" s="1159" t="s">
        <v>437</v>
      </c>
    </row>
    <row r="24" spans="1:14" s="5" customFormat="1" ht="21" customHeight="1" x14ac:dyDescent="0.6">
      <c r="A24" s="889"/>
      <c r="B24" s="587" t="s">
        <v>438</v>
      </c>
      <c r="C24" s="896">
        <v>47.72</v>
      </c>
      <c r="D24" s="896">
        <v>44.85</v>
      </c>
      <c r="E24" s="955">
        <v>46.98</v>
      </c>
      <c r="F24" s="955">
        <v>46.42</v>
      </c>
      <c r="G24" s="955">
        <v>44.91</v>
      </c>
      <c r="H24" s="955">
        <v>41.629563594518501</v>
      </c>
      <c r="I24" s="955">
        <v>43.478208321613401</v>
      </c>
      <c r="J24" s="1291">
        <v>44.347879166608763</v>
      </c>
      <c r="K24" s="960"/>
      <c r="L24" s="1155" t="s">
        <v>439</v>
      </c>
    </row>
    <row r="25" spans="1:14" s="5" customFormat="1" ht="21" customHeight="1" x14ac:dyDescent="0.6">
      <c r="B25" s="407" t="s">
        <v>440</v>
      </c>
      <c r="C25" s="508">
        <v>59.4</v>
      </c>
      <c r="D25" s="508">
        <v>51.32</v>
      </c>
      <c r="E25" s="508">
        <v>56.2</v>
      </c>
      <c r="F25" s="508">
        <v>54.61</v>
      </c>
      <c r="G25" s="508">
        <v>52.88</v>
      </c>
      <c r="H25" s="508">
        <v>52.581895970698099</v>
      </c>
      <c r="I25" s="508">
        <v>50.816063265206999</v>
      </c>
      <c r="J25" s="1287">
        <v>52.490398731649101</v>
      </c>
      <c r="K25" s="957"/>
      <c r="L25" s="1154" t="s">
        <v>441</v>
      </c>
    </row>
    <row r="26" spans="1:14" s="5" customFormat="1" x14ac:dyDescent="0.6">
      <c r="B26" s="52"/>
      <c r="C26" s="899"/>
      <c r="D26" s="899"/>
      <c r="E26" s="899"/>
      <c r="F26" s="899"/>
      <c r="G26" s="899"/>
      <c r="H26" s="899"/>
      <c r="I26" s="899"/>
      <c r="J26" s="899"/>
      <c r="K26" s="52"/>
      <c r="L26" s="52"/>
    </row>
    <row r="27" spans="1:14" x14ac:dyDescent="0.6">
      <c r="B27" s="49"/>
      <c r="C27" s="49"/>
      <c r="D27" s="49"/>
      <c r="E27" s="49"/>
      <c r="F27" s="49"/>
      <c r="G27" s="49"/>
      <c r="H27" s="49"/>
      <c r="I27" s="49"/>
      <c r="J27" s="49"/>
      <c r="K27" s="49"/>
      <c r="L27" s="45">
        <v>12</v>
      </c>
    </row>
    <row r="28" spans="1:14" s="5" customFormat="1" ht="21" customHeight="1" x14ac:dyDescent="0.6">
      <c r="B28" s="1606" t="s">
        <v>466</v>
      </c>
      <c r="C28" s="1606"/>
      <c r="D28" s="1606"/>
      <c r="E28" s="1606"/>
      <c r="F28" s="1606"/>
      <c r="G28" s="1606"/>
      <c r="H28" s="1606"/>
      <c r="I28" s="1606"/>
      <c r="J28" s="1606"/>
      <c r="K28" s="1606"/>
      <c r="L28" s="1606"/>
    </row>
    <row r="29" spans="1:14" s="5" customFormat="1" ht="21" customHeight="1" x14ac:dyDescent="0.6">
      <c r="B29" s="1607" t="s">
        <v>467</v>
      </c>
      <c r="C29" s="1607"/>
      <c r="D29" s="1607"/>
      <c r="E29" s="1607"/>
      <c r="F29" s="1607"/>
      <c r="G29" s="1607"/>
      <c r="H29" s="1607"/>
      <c r="I29" s="1607"/>
      <c r="J29" s="1607"/>
      <c r="K29" s="1607"/>
      <c r="L29" s="1607"/>
    </row>
    <row r="30" spans="1:14" s="5" customFormat="1" ht="21" customHeight="1" x14ac:dyDescent="0.6">
      <c r="A30" s="190" t="s">
        <v>462</v>
      </c>
      <c r="C30" s="11"/>
      <c r="D30" s="11"/>
      <c r="E30" s="45"/>
      <c r="F30" s="45"/>
      <c r="G30" s="45"/>
      <c r="H30" s="45"/>
      <c r="I30" s="45"/>
      <c r="J30" s="47"/>
      <c r="K30" s="45"/>
      <c r="L30" s="191" t="s">
        <v>463</v>
      </c>
      <c r="N30" s="47"/>
    </row>
    <row r="31" spans="1:14" x14ac:dyDescent="0.6">
      <c r="A31" s="868"/>
      <c r="B31" s="868"/>
      <c r="C31" s="993"/>
      <c r="D31" s="993"/>
      <c r="E31" s="526">
        <f>IF(E5="","",E5)</f>
        <v>2567</v>
      </c>
      <c r="F31" s="526" t="str">
        <f t="shared" ref="F31:I31" si="0">IF(F5="","",F5)</f>
        <v/>
      </c>
      <c r="G31" s="526" t="str">
        <f t="shared" si="0"/>
        <v/>
      </c>
      <c r="H31" s="526" t="str">
        <f t="shared" si="0"/>
        <v/>
      </c>
      <c r="I31" s="526" t="str">
        <f t="shared" si="0"/>
        <v/>
      </c>
      <c r="J31" s="1278" t="s">
        <v>174</v>
      </c>
      <c r="K31" s="580"/>
      <c r="L31" s="580"/>
    </row>
    <row r="32" spans="1:14" x14ac:dyDescent="0.6">
      <c r="A32" s="581"/>
      <c r="B32" s="581"/>
      <c r="C32" s="994"/>
      <c r="D32" s="994"/>
      <c r="E32" s="531">
        <f>IF(E6="","",E6)</f>
        <v>2024</v>
      </c>
      <c r="F32" s="531" t="str">
        <f>IF(F6="","",F6)</f>
        <v/>
      </c>
      <c r="G32" s="531" t="str">
        <f>IF(G6="","",G6)</f>
        <v/>
      </c>
      <c r="H32" s="531" t="str">
        <f>IF(H6="","",H6)</f>
        <v/>
      </c>
      <c r="I32" s="531" t="str">
        <f>IF(I6="","",I6)</f>
        <v/>
      </c>
      <c r="J32" s="591" t="s">
        <v>405</v>
      </c>
      <c r="K32" s="582"/>
      <c r="L32" s="583"/>
    </row>
    <row r="33" spans="1:12" x14ac:dyDescent="0.6">
      <c r="A33" s="581"/>
      <c r="B33" s="581"/>
      <c r="C33" s="913">
        <v>2565</v>
      </c>
      <c r="D33" s="913">
        <v>2566</v>
      </c>
      <c r="E33" s="526" t="s">
        <v>177</v>
      </c>
      <c r="F33" s="526" t="s">
        <v>178</v>
      </c>
      <c r="G33" s="526" t="s">
        <v>179</v>
      </c>
      <c r="H33" s="526" t="s">
        <v>180</v>
      </c>
      <c r="I33" s="526" t="s">
        <v>181</v>
      </c>
      <c r="J33" s="591" t="s">
        <v>175</v>
      </c>
      <c r="K33" s="582"/>
      <c r="L33" s="583"/>
    </row>
    <row r="34" spans="1:12" x14ac:dyDescent="0.6">
      <c r="A34" s="561"/>
      <c r="B34" s="561"/>
      <c r="C34" s="914">
        <v>2022</v>
      </c>
      <c r="D34" s="914">
        <v>2023</v>
      </c>
      <c r="E34" s="537" t="s">
        <v>183</v>
      </c>
      <c r="F34" s="537" t="s">
        <v>184</v>
      </c>
      <c r="G34" s="537" t="s">
        <v>185</v>
      </c>
      <c r="H34" s="537" t="s">
        <v>186</v>
      </c>
      <c r="I34" s="537" t="s">
        <v>187</v>
      </c>
      <c r="J34" s="1283" t="s">
        <v>464</v>
      </c>
      <c r="K34" s="584"/>
      <c r="L34" s="561"/>
    </row>
    <row r="35" spans="1:12" ht="22.35" customHeight="1" x14ac:dyDescent="0.6">
      <c r="B35" s="403"/>
      <c r="C35" s="403"/>
      <c r="D35" s="403"/>
      <c r="E35" s="403"/>
      <c r="F35" s="403"/>
      <c r="G35" s="403"/>
      <c r="H35" s="403"/>
      <c r="I35" s="403"/>
      <c r="J35" s="403"/>
      <c r="K35" s="403"/>
      <c r="L35" s="403"/>
    </row>
    <row r="36" spans="1:12" ht="21" customHeight="1" x14ac:dyDescent="0.6">
      <c r="A36" s="889"/>
      <c r="B36" s="1119" t="s">
        <v>444</v>
      </c>
      <c r="C36" s="926">
        <v>69.849999999999994</v>
      </c>
      <c r="D36" s="926">
        <v>56.18</v>
      </c>
      <c r="E36" s="926">
        <v>54.91</v>
      </c>
      <c r="F36" s="926">
        <v>56.3</v>
      </c>
      <c r="G36" s="926">
        <v>52.99</v>
      </c>
      <c r="H36" s="926">
        <v>54.461518355217898</v>
      </c>
      <c r="I36" s="926">
        <v>58.865880230435998</v>
      </c>
      <c r="J36" s="1573">
        <v>53.892979484633287</v>
      </c>
      <c r="K36" s="588"/>
      <c r="L36" s="1160" t="s">
        <v>445</v>
      </c>
    </row>
    <row r="37" spans="1:12" ht="21" customHeight="1" x14ac:dyDescent="0.6">
      <c r="B37" s="1120" t="s">
        <v>446</v>
      </c>
      <c r="C37" s="508">
        <v>60.22</v>
      </c>
      <c r="D37" s="508">
        <v>51.57</v>
      </c>
      <c r="E37" s="508">
        <v>57.68</v>
      </c>
      <c r="F37" s="508">
        <v>54.66</v>
      </c>
      <c r="G37" s="508">
        <v>54.91</v>
      </c>
      <c r="H37" s="508">
        <v>52.748959860690803</v>
      </c>
      <c r="I37" s="508">
        <v>49.553183807369201</v>
      </c>
      <c r="J37" s="1574">
        <v>53.961976823292304</v>
      </c>
      <c r="K37" s="410"/>
      <c r="L37" s="1161" t="s">
        <v>447</v>
      </c>
    </row>
    <row r="38" spans="1:12" ht="21" customHeight="1" x14ac:dyDescent="0.6">
      <c r="A38" s="889"/>
      <c r="B38" s="1121" t="s">
        <v>448</v>
      </c>
      <c r="C38" s="896">
        <v>64.52</v>
      </c>
      <c r="D38" s="896">
        <v>56.91</v>
      </c>
      <c r="E38" s="896">
        <v>74.69</v>
      </c>
      <c r="F38" s="896">
        <v>62.48</v>
      </c>
      <c r="G38" s="896">
        <v>54.01</v>
      </c>
      <c r="H38" s="896">
        <v>46.514060208201002</v>
      </c>
      <c r="I38" s="896">
        <v>52.602561509224302</v>
      </c>
      <c r="J38" s="1575">
        <v>61.694991118509584</v>
      </c>
      <c r="K38" s="588"/>
      <c r="L38" s="1160" t="s">
        <v>449</v>
      </c>
    </row>
    <row r="39" spans="1:12" ht="21" customHeight="1" x14ac:dyDescent="0.6">
      <c r="B39" s="1120" t="s">
        <v>450</v>
      </c>
      <c r="C39" s="508">
        <v>75.58</v>
      </c>
      <c r="D39" s="508">
        <v>69.44</v>
      </c>
      <c r="E39" s="508">
        <v>56.86</v>
      </c>
      <c r="F39" s="508">
        <v>52.16</v>
      </c>
      <c r="G39" s="508">
        <v>56.55</v>
      </c>
      <c r="H39" s="508">
        <v>54.179994995304497</v>
      </c>
      <c r="I39" s="508">
        <v>54.705473391840002</v>
      </c>
      <c r="J39" s="1574">
        <v>56.312672795639436</v>
      </c>
      <c r="K39" s="410"/>
      <c r="L39" s="1161" t="s">
        <v>451</v>
      </c>
    </row>
    <row r="40" spans="1:12" ht="21" customHeight="1" x14ac:dyDescent="0.6">
      <c r="A40" s="889"/>
      <c r="B40" s="1121" t="s">
        <v>452</v>
      </c>
      <c r="C40" s="896">
        <v>61.24</v>
      </c>
      <c r="D40" s="896">
        <v>63.34</v>
      </c>
      <c r="E40" s="896">
        <v>60.67</v>
      </c>
      <c r="F40" s="896">
        <v>55.94</v>
      </c>
      <c r="G40" s="896">
        <v>53.97</v>
      </c>
      <c r="H40" s="896">
        <v>51.302707285442899</v>
      </c>
      <c r="I40" s="896">
        <v>51.660059581055997</v>
      </c>
      <c r="J40" s="1575">
        <v>57.613764184569455</v>
      </c>
      <c r="K40" s="588"/>
      <c r="L40" s="1162" t="s">
        <v>453</v>
      </c>
    </row>
    <row r="41" spans="1:12" ht="21" customHeight="1" x14ac:dyDescent="0.6">
      <c r="B41" s="1120" t="s">
        <v>454</v>
      </c>
      <c r="C41" s="508">
        <v>46.32</v>
      </c>
      <c r="D41" s="508">
        <v>35.97</v>
      </c>
      <c r="E41" s="508">
        <v>39.590000000000003</v>
      </c>
      <c r="F41" s="508">
        <v>38.39</v>
      </c>
      <c r="G41" s="508">
        <v>42.45</v>
      </c>
      <c r="H41" s="508">
        <v>34.657154207138198</v>
      </c>
      <c r="I41" s="508">
        <v>40.071686439107602</v>
      </c>
      <c r="J41" s="1574">
        <v>38.535670734345018</v>
      </c>
      <c r="K41" s="410"/>
      <c r="L41" s="1161" t="s">
        <v>455</v>
      </c>
    </row>
    <row r="42" spans="1:12" ht="21" customHeight="1" x14ac:dyDescent="0.6">
      <c r="B42" s="1122" t="s">
        <v>456</v>
      </c>
      <c r="C42" s="1140">
        <v>53.45</v>
      </c>
      <c r="D42" s="1140">
        <v>48.63</v>
      </c>
      <c r="E42" s="1140">
        <v>48.25</v>
      </c>
      <c r="F42" s="1140">
        <v>46.61</v>
      </c>
      <c r="G42" s="1140">
        <v>48.78</v>
      </c>
      <c r="H42" s="1140">
        <v>48.013521394001302</v>
      </c>
      <c r="I42" s="1140">
        <v>48.981067771986702</v>
      </c>
      <c r="J42" s="1576">
        <v>46.369741054117647</v>
      </c>
      <c r="K42" s="412"/>
      <c r="L42" s="1163" t="s">
        <v>457</v>
      </c>
    </row>
    <row r="43" spans="1:12" ht="21" customHeight="1" x14ac:dyDescent="0.6">
      <c r="B43" s="195"/>
      <c r="C43" s="195"/>
      <c r="D43" s="195"/>
      <c r="E43" s="195"/>
      <c r="F43" s="195"/>
      <c r="G43" s="195"/>
      <c r="H43" s="195"/>
      <c r="I43" s="195"/>
      <c r="J43" s="207"/>
      <c r="K43" s="195"/>
      <c r="L43" s="195"/>
    </row>
    <row r="44" spans="1:12" ht="21" customHeight="1" x14ac:dyDescent="0.8">
      <c r="B44" s="413" t="s">
        <v>458</v>
      </c>
      <c r="C44" s="195"/>
      <c r="D44" s="195"/>
      <c r="E44" s="414"/>
      <c r="F44" s="414"/>
      <c r="G44" s="414"/>
      <c r="H44" s="414"/>
      <c r="I44" s="414"/>
      <c r="J44" s="1295"/>
      <c r="K44" s="195"/>
      <c r="L44" s="216" t="s">
        <v>245</v>
      </c>
    </row>
    <row r="45" spans="1:12" ht="21" customHeight="1" x14ac:dyDescent="0.8">
      <c r="B45" s="413" t="s">
        <v>459</v>
      </c>
      <c r="C45" s="5"/>
      <c r="D45" s="5"/>
      <c r="E45" s="104"/>
      <c r="F45" s="104"/>
      <c r="G45" s="104"/>
      <c r="H45" s="104"/>
      <c r="I45" s="104"/>
      <c r="J45" s="1296"/>
      <c r="K45" s="5"/>
      <c r="L45" s="216" t="s">
        <v>394</v>
      </c>
    </row>
    <row r="46" spans="1:12" ht="21" customHeight="1" x14ac:dyDescent="0.6">
      <c r="B46" s="413"/>
      <c r="C46" s="5"/>
      <c r="D46" s="5"/>
      <c r="E46" s="5"/>
      <c r="F46" s="5"/>
      <c r="G46" s="5"/>
      <c r="H46" s="5"/>
      <c r="I46" s="5"/>
      <c r="J46" s="21"/>
      <c r="K46" s="5"/>
      <c r="L46" s="217" t="s">
        <v>164</v>
      </c>
    </row>
    <row r="47" spans="1:12" ht="21" customHeight="1" x14ac:dyDescent="0.6">
      <c r="B47" s="413"/>
      <c r="C47" s="5"/>
      <c r="D47" s="5"/>
      <c r="E47" s="5"/>
      <c r="F47" s="5"/>
      <c r="G47" s="5"/>
      <c r="H47" s="5"/>
      <c r="I47" s="5"/>
      <c r="J47" s="21"/>
      <c r="K47" s="5"/>
      <c r="L47" s="5"/>
    </row>
    <row r="48" spans="1:12" ht="21" customHeight="1" x14ac:dyDescent="0.6">
      <c r="B48" s="413"/>
      <c r="C48" s="5"/>
      <c r="D48" s="5"/>
      <c r="E48" s="5"/>
      <c r="F48" s="5"/>
      <c r="G48" s="5"/>
      <c r="H48" s="5"/>
      <c r="I48" s="5"/>
      <c r="J48" s="21"/>
      <c r="K48" s="5"/>
      <c r="L48" s="5"/>
    </row>
    <row r="49" spans="2:12" ht="21" customHeight="1" x14ac:dyDescent="0.6">
      <c r="B49" s="413"/>
      <c r="C49" s="5"/>
      <c r="D49" s="5"/>
      <c r="E49" s="5"/>
      <c r="F49" s="5"/>
      <c r="G49" s="5"/>
      <c r="H49" s="5"/>
      <c r="I49" s="5"/>
      <c r="J49" s="21"/>
      <c r="K49" s="5"/>
      <c r="L49" s="5"/>
    </row>
    <row r="50" spans="2:12" ht="21" customHeight="1" x14ac:dyDescent="0.6">
      <c r="B50" s="413"/>
      <c r="C50" s="5"/>
      <c r="D50" s="5"/>
      <c r="E50" s="5"/>
      <c r="F50" s="5"/>
      <c r="G50" s="5"/>
      <c r="H50" s="5"/>
      <c r="I50" s="5"/>
      <c r="J50" s="21"/>
      <c r="K50" s="5"/>
      <c r="L50" s="5"/>
    </row>
    <row r="51" spans="2:12" ht="21" customHeight="1" x14ac:dyDescent="0.6">
      <c r="C51" s="5"/>
      <c r="D51" s="5"/>
      <c r="E51" s="5"/>
      <c r="F51" s="5"/>
      <c r="G51" s="5"/>
      <c r="H51" s="5"/>
      <c r="I51" s="5"/>
      <c r="J51" s="21"/>
      <c r="K51" s="5"/>
      <c r="L51" s="5"/>
    </row>
    <row r="52" spans="2:12" ht="21" customHeight="1" x14ac:dyDescent="0.6">
      <c r="C52" s="5"/>
      <c r="D52" s="5"/>
      <c r="E52" s="5"/>
      <c r="F52" s="5"/>
      <c r="G52" s="5"/>
      <c r="H52" s="5"/>
      <c r="I52" s="5"/>
      <c r="J52" s="21"/>
      <c r="K52" s="5"/>
      <c r="L52" s="5"/>
    </row>
    <row r="53" spans="2:12" x14ac:dyDescent="0.6">
      <c r="B53" s="5"/>
      <c r="C53" s="5"/>
      <c r="D53" s="5"/>
      <c r="E53" s="5"/>
      <c r="F53" s="5"/>
      <c r="G53" s="5"/>
      <c r="H53" s="5"/>
      <c r="I53" s="5"/>
      <c r="J53" s="21"/>
      <c r="K53" s="5"/>
      <c r="L53" s="5"/>
    </row>
  </sheetData>
  <mergeCells count="4">
    <mergeCell ref="B2:L2"/>
    <mergeCell ref="B3:L3"/>
    <mergeCell ref="B28:L28"/>
    <mergeCell ref="B29:L29"/>
  </mergeCells>
  <phoneticPr fontId="0" type="noConversion"/>
  <pageMargins left="0.39370078740157483" right="0.19685039370078741" top="0.39370078740157483" bottom="0" header="0" footer="0"/>
  <pageSetup paperSize="9" scale="61" orientation="landscape" r:id="rId1"/>
  <headerFooter alignWithMargins="0"/>
  <rowBreaks count="1" manualBreakCount="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3b53b898-3d6c-44e2-aad7-d54668cf3cf1">เครื่องชี้ภาวะเศรษฐกิจที่สำคัญ (ฉบับสมบูรณ์)</Description0>
    <_x0e1c__x0e39__x0e49__x0e08__x0e31__x0e14__x0e01__x0e32__x0e23__x0e1a__x0e23__x0e34__x0e01__x0e32__x0e23_ xmlns="3b53b898-3d6c-44e2-aad7-d54668cf3cf1">
      <Url xsi:nil="true"/>
      <Description xsi:nil="true"/>
    </_x0e1c__x0e39__x0e49__x0e08__x0e31__x0e14__x0e01__x0e32__x0e23__x0e1a__x0e23__x0e34__x0e01__x0e32__x0e23_>
    <ord xmlns="3b53b898-3d6c-44e2-aad7-d54668cf3cf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FB3E6F20C56C49B66913227B5771DC" ma:contentTypeVersion="4" ma:contentTypeDescription="Create a new document." ma:contentTypeScope="" ma:versionID="299a440ecbe0fecda993f8a2fbaed5df">
  <xsd:schema xmlns:xsd="http://www.w3.org/2001/XMLSchema" xmlns:xs="http://www.w3.org/2001/XMLSchema" xmlns:p="http://schemas.microsoft.com/office/2006/metadata/properties" xmlns:ns2="3b53b898-3d6c-44e2-aad7-d54668cf3cf1" targetNamespace="http://schemas.microsoft.com/office/2006/metadata/properties" ma:root="true" ma:fieldsID="3a0a2b19edd7c987de6a49606fd521fd" ns2:_="">
    <xsd:import namespace="3b53b898-3d6c-44e2-aad7-d54668cf3cf1"/>
    <xsd:element name="properties">
      <xsd:complexType>
        <xsd:sequence>
          <xsd:element name="documentManagement">
            <xsd:complexType>
              <xsd:all>
                <xsd:element ref="ns2:Description0" minOccurs="0"/>
                <xsd:element ref="ns2:_x0e1c__x0e39__x0e49__x0e08__x0e31__x0e14__x0e01__x0e32__x0e23__x0e1a__x0e23__x0e34__x0e01__x0e32__x0e23_" minOccurs="0"/>
                <xsd:element ref="ns2: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53b898-3d6c-44e2-aad7-d54668cf3cf1" elementFormDefault="qualified">
    <xsd:import namespace="http://schemas.microsoft.com/office/2006/documentManagement/types"/>
    <xsd:import namespace="http://schemas.microsoft.com/office/infopath/2007/PartnerControls"/>
    <xsd:element name="Description0" ma:index="8" nillable="true" ma:displayName="รายการ" ma:default="" ma:internalName="Description0">
      <xsd:simpleType>
        <xsd:restriction base="dms:Text">
          <xsd:maxLength value="255"/>
        </xsd:restriction>
      </xsd:simpleType>
    </xsd:element>
    <xsd:element name="_x0e1c__x0e39__x0e49__x0e08__x0e31__x0e14__x0e01__x0e32__x0e23__x0e1a__x0e23__x0e34__x0e01__x0e32__x0e23_" ma:index="9" nillable="true" ma:displayName="ผู้จัดการบริการ" ma:format="Hyperlink" ma:internalName="_x0e1c__x0e39__x0e49__x0e08__x0e31__x0e14__x0e01__x0e32__x0e23__x0e1a__x0e23__x0e34__x0e01__x0e32__x0e23_">
      <xsd:complexType>
        <xsd:complexContent>
          <xsd:extension base="dms:URL">
            <xsd:sequence>
              <xsd:element name="Url" type="dms:ValidUrl" minOccurs="0" nillable="true"/>
              <xsd:element name="Description" type="xsd:string" nillable="true"/>
            </xsd:sequence>
          </xsd:extension>
        </xsd:complexContent>
      </xsd:complexType>
    </xsd:element>
    <xsd:element name="ord" ma:index="10" nillable="true" ma:displayName="ord" ma:internalName="or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50023A-21E3-42BA-B6A5-BEA79523BCEE}">
  <ds:schemaRefs>
    <ds:schemaRef ds:uri="http://purl.org/dc/elements/1.1/"/>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b53b898-3d6c-44e2-aad7-d54668cf3cf1"/>
    <ds:schemaRef ds:uri="http://schemas.microsoft.com/office/2006/metadata/properties"/>
  </ds:schemaRefs>
</ds:datastoreItem>
</file>

<file path=customXml/itemProps2.xml><?xml version="1.0" encoding="utf-8"?>
<ds:datastoreItem xmlns:ds="http://schemas.openxmlformats.org/officeDocument/2006/customXml" ds:itemID="{E9D4D9D9-2817-4258-B6AD-53D2F2908549}">
  <ds:schemaRefs>
    <ds:schemaRef ds:uri="http://schemas.microsoft.com/sharepoint/v3/contenttype/forms"/>
  </ds:schemaRefs>
</ds:datastoreItem>
</file>

<file path=customXml/itemProps3.xml><?xml version="1.0" encoding="utf-8"?>
<ds:datastoreItem xmlns:ds="http://schemas.openxmlformats.org/officeDocument/2006/customXml" ds:itemID="{B839EEC3-1ECB-4A92-A968-4449FCC2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53b898-3d6c-44e2-aad7-d54668cf3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16</vt:i4>
      </vt:variant>
    </vt:vector>
  </HeadingPairs>
  <TitlesOfParts>
    <vt:vector size="45" baseType="lpstr">
      <vt:lpstr>ตารางแนบ_ยกเลิกเผยแพร่เครื่องชี</vt:lpstr>
      <vt:lpstr>สารบัญ</vt:lpstr>
      <vt:lpstr>ตารางที่ 1</vt:lpstr>
      <vt:lpstr>ตารางที่ 1.1</vt:lpstr>
      <vt:lpstr>ตารางที่ 1.2</vt:lpstr>
      <vt:lpstr>ตารางที่ 2</vt:lpstr>
      <vt:lpstr>ตารางที่ 3</vt:lpstr>
      <vt:lpstr>ตารางที่ 3.1</vt:lpstr>
      <vt:lpstr>ตารางที่ 3.2</vt:lpstr>
      <vt:lpstr>ตารางที่ 4</vt:lpstr>
      <vt:lpstr>ตารางที่ 5</vt:lpstr>
      <vt:lpstr>ตารางที่ 6</vt:lpstr>
      <vt:lpstr>ตารางที่ 7</vt:lpstr>
      <vt:lpstr>ตารางที่ 7-1</vt:lpstr>
      <vt:lpstr>ตารางที่7-2</vt:lpstr>
      <vt:lpstr>G3-7</vt:lpstr>
      <vt:lpstr>ตารางที่ 8</vt:lpstr>
      <vt:lpstr>ตารางที่ 9</vt:lpstr>
      <vt:lpstr>ตารางที่ 10</vt:lpstr>
      <vt:lpstr>G3-10</vt:lpstr>
      <vt:lpstr>ตารางที่ 11</vt:lpstr>
      <vt:lpstr>G3-11</vt:lpstr>
      <vt:lpstr>ตารางที่ 12</vt:lpstr>
      <vt:lpstr>G3-12</vt:lpstr>
      <vt:lpstr>ตารางที่ 13</vt:lpstr>
      <vt:lpstr>ตารางที่ 14</vt:lpstr>
      <vt:lpstr>ตารางที่ 15</vt:lpstr>
      <vt:lpstr>ตารางที่ 16</vt:lpstr>
      <vt:lpstr>ตารางที่ 17</vt:lpstr>
      <vt:lpstr>'G3-10'!Print_Area</vt:lpstr>
      <vt:lpstr>'G3-11'!Print_Area</vt:lpstr>
      <vt:lpstr>'G3-12'!Print_Area</vt:lpstr>
      <vt:lpstr>'G3-7'!Print_Area</vt:lpstr>
      <vt:lpstr>'ตารางที่ 1'!Print_Area</vt:lpstr>
      <vt:lpstr>'ตารางที่ 13'!Print_Area</vt:lpstr>
      <vt:lpstr>'ตารางที่ 14'!Print_Area</vt:lpstr>
      <vt:lpstr>'ตารางที่ 15'!Print_Area</vt:lpstr>
      <vt:lpstr>'ตารางที่ 17'!Print_Area</vt:lpstr>
      <vt:lpstr>'ตารางที่ 3.1'!Print_Area</vt:lpstr>
      <vt:lpstr>'ตารางที่ 3.2'!Print_Area</vt:lpstr>
      <vt:lpstr>'ตารางที่ 4'!Print_Area</vt:lpstr>
      <vt:lpstr>'ตารางที่ 5'!Print_Area</vt:lpstr>
      <vt:lpstr>'ตารางที่ 9'!Print_Area</vt:lpstr>
      <vt:lpstr>'ตารางที่7-2'!Print_Area</vt:lpstr>
      <vt:lpstr>ตารางแนบ_ยกเลิกเผยแพร่เครื่องชี!Print_Area</vt:lpstr>
    </vt:vector>
  </TitlesOfParts>
  <Manager/>
  <Company>BANK OF THAILAND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เครื่องชี้ภาวะเศรษฐกิจที่สำคัญ (ฉบับสมบูรณ์)</dc:title>
  <dc:subject/>
  <dc:creator>CPQDOS</dc:creator>
  <cp:keywords/>
  <dc:description/>
  <cp:lastModifiedBy>Somboon Piyapithakkul (สมบูรณ์ ปิยะพิทักษ์กุล)</cp:lastModifiedBy>
  <cp:revision/>
  <cp:lastPrinted>2024-12-04T04:55:28Z</cp:lastPrinted>
  <dcterms:created xsi:type="dcterms:W3CDTF">2004-09-30T02:45:44Z</dcterms:created>
  <dcterms:modified xsi:type="dcterms:W3CDTF">2024-12-04T04:55:37Z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ef099a-7fa4-4e34-953d-f6f34188ebfd_Enabled">
    <vt:lpwstr>true</vt:lpwstr>
  </property>
  <property fmtid="{D5CDD505-2E9C-101B-9397-08002B2CF9AE}" pid="3" name="MSIP_Label_57ef099a-7fa4-4e34-953d-f6f34188ebfd_SetDate">
    <vt:lpwstr>2020-06-30T01:33:36Z</vt:lpwstr>
  </property>
  <property fmtid="{D5CDD505-2E9C-101B-9397-08002B2CF9AE}" pid="4" name="MSIP_Label_57ef099a-7fa4-4e34-953d-f6f34188ebfd_Method">
    <vt:lpwstr>Standard</vt:lpwstr>
  </property>
  <property fmtid="{D5CDD505-2E9C-101B-9397-08002B2CF9AE}" pid="5" name="MSIP_Label_57ef099a-7fa4-4e34-953d-f6f34188ebfd_Name">
    <vt:lpwstr>Internal</vt:lpwstr>
  </property>
  <property fmtid="{D5CDD505-2E9C-101B-9397-08002B2CF9AE}" pid="6" name="MSIP_Label_57ef099a-7fa4-4e34-953d-f6f34188ebfd_SiteId">
    <vt:lpwstr>db27cba9-535b-4797-bd0b-1b1d889f3898</vt:lpwstr>
  </property>
  <property fmtid="{D5CDD505-2E9C-101B-9397-08002B2CF9AE}" pid="7" name="MSIP_Label_57ef099a-7fa4-4e34-953d-f6f34188ebfd_ActionId">
    <vt:lpwstr>1b869e51-16c6-48a1-a085-a0eba243fa1e</vt:lpwstr>
  </property>
  <property fmtid="{D5CDD505-2E9C-101B-9397-08002B2CF9AE}" pid="8" name="MSIP_Label_57ef099a-7fa4-4e34-953d-f6f34188ebfd_ContentBits">
    <vt:lpwstr>0</vt:lpwstr>
  </property>
  <property fmtid="{D5CDD505-2E9C-101B-9397-08002B2CF9AE}" pid="9" name="ContentTypeId">
    <vt:lpwstr>0x010100E1FB3E6F20C56C49B66913227B5771DC</vt:lpwstr>
  </property>
  <property fmtid="{D5CDD505-2E9C-101B-9397-08002B2CF9AE}" pid="10" name="Order">
    <vt:r8>6400</vt:r8>
  </property>
  <property fmtid="{D5CDD505-2E9C-101B-9397-08002B2CF9AE}" pid="11" name="xd_Signature">
    <vt:bool>false</vt:bool>
  </property>
  <property fmtid="{D5CDD505-2E9C-101B-9397-08002B2CF9AE}" pid="12" name="xd_ProgID">
    <vt:lpwstr/>
  </property>
  <property fmtid="{D5CDD505-2E9C-101B-9397-08002B2CF9AE}" pid="13" name="TemplateUrl">
    <vt:lpwstr/>
  </property>
</Properties>
</file>