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ttps://bankofthailand.sharepoint.com/sites/FLEducation/Shared Documents/General/Lesson plan/สาธิต มธ. (นาย มิ้นท์)/หัวข้อที่ 10 จัดพอร์ตการลงทุุน/"/>
    </mc:Choice>
  </mc:AlternateContent>
  <xr:revisionPtr revIDLastSave="39" documentId="14_{EA496AB4-97BA-445A-9137-E97887A6606D}" xr6:coauthVersionLast="47" xr6:coauthVersionMax="47" xr10:uidLastSave="{C2A8E3FD-C7EA-4DA2-8D49-8959434E6FA0}"/>
  <bookViews>
    <workbookView xWindow="28680" yWindow="-120" windowWidth="29040" windowHeight="15840" tabRatio="930" xr2:uid="{00000000-000D-0000-FFFF-FFFF00000000}"/>
  </bookViews>
  <sheets>
    <sheet name="(1) เป้าหมายกับพอร์ตลงทุน" sheetId="11" r:id="rId1"/>
    <sheet name="(2) สำรวจพอร์ตการลงทุน" sheetId="12" r:id="rId2"/>
    <sheet name="ตัวอย่างเป้าหมายกับพอร์ตลงทุน" sheetId="10" r:id="rId3"/>
    <sheet name="ตัวอย่างสำรวจพอร์ตการลงทุน" sheetId="8" r:id="rId4"/>
    <sheet name="คำอธิบายระดับความเสี่ยง" sheetId="1" r:id="rId5"/>
    <sheet name="Dropdown List_Data" sheetId="6" state="hidden" r:id="rId6"/>
  </sheets>
  <definedNames>
    <definedName name="_xlnm.Print_Area" localSheetId="0">'(1) เป้าหมายกับพอร์ตลงทุน'!$A$1:$H$10</definedName>
    <definedName name="_xlnm.Print_Area" localSheetId="1">'(2) สำรวจพอร์ตการลงทุน'!$A$1:$L$71</definedName>
    <definedName name="_xlnm.Print_Area" localSheetId="5">'Dropdown List_Data'!$A$1:$E$25</definedName>
    <definedName name="_xlnm.Print_Area" localSheetId="4">คำอธิบายระดับความเสี่ยง!$A$1:$I$22</definedName>
    <definedName name="_xlnm.Print_Area" localSheetId="2">ตัวอย่างเป้าหมายกับพอร์ตลงทุน!$A$1:$H$13</definedName>
    <definedName name="_xlnm.Print_Area" localSheetId="3">ตัวอย่างสำรวจพอร์ตการลงทุน!$A$1:$L$71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4" i="8" l="1"/>
  <c r="I28" i="8"/>
  <c r="I22" i="8"/>
  <c r="I16" i="8"/>
  <c r="I10" i="8"/>
  <c r="I34" i="12"/>
  <c r="I28" i="12"/>
  <c r="I22" i="12"/>
  <c r="I16" i="12"/>
  <c r="J10" i="12" l="1"/>
  <c r="B5" i="12"/>
  <c r="G9" i="11"/>
  <c r="G9" i="10"/>
  <c r="H8" i="11" l="1" a="1"/>
  <c r="H8" i="11" s="1"/>
  <c r="H5" i="11" a="1"/>
  <c r="H5" i="11" s="1"/>
  <c r="H7" i="11" a="1"/>
  <c r="H7" i="11" s="1"/>
  <c r="H4" i="11" a="1"/>
  <c r="H4" i="11" s="1"/>
  <c r="K8" i="8"/>
  <c r="J10" i="8"/>
  <c r="K6" i="8" s="1"/>
  <c r="J34" i="8"/>
  <c r="K30" i="8" s="1"/>
  <c r="J28" i="8"/>
  <c r="K23" i="8" s="1" a="1"/>
  <c r="K23" i="8" s="1"/>
  <c r="J22" i="8"/>
  <c r="K17" i="8" s="1"/>
  <c r="J16" i="8"/>
  <c r="K12" i="8" s="1"/>
  <c r="J34" i="12"/>
  <c r="J28" i="12"/>
  <c r="J22" i="12"/>
  <c r="J16" i="12"/>
  <c r="C5" i="12"/>
  <c r="C45" i="12" s="1"/>
  <c r="E29" i="12"/>
  <c r="E23" i="12"/>
  <c r="E17" i="12"/>
  <c r="E11" i="12"/>
  <c r="E5" i="12"/>
  <c r="C29" i="12"/>
  <c r="C65" i="12" s="1"/>
  <c r="C11" i="12"/>
  <c r="C50" i="12" s="1"/>
  <c r="C17" i="12"/>
  <c r="C55" i="12" s="1"/>
  <c r="C23" i="12"/>
  <c r="C60" i="12" s="1"/>
  <c r="B29" i="12"/>
  <c r="B65" i="12" s="1"/>
  <c r="B23" i="12"/>
  <c r="B60" i="12" s="1"/>
  <c r="B17" i="12"/>
  <c r="B55" i="12" s="1"/>
  <c r="B11" i="12"/>
  <c r="B50" i="12" s="1"/>
  <c r="B45" i="12"/>
  <c r="E67" i="12"/>
  <c r="E57" i="12"/>
  <c r="B11" i="8"/>
  <c r="B29" i="8"/>
  <c r="B23" i="8"/>
  <c r="B17" i="8"/>
  <c r="B5" i="8"/>
  <c r="C5" i="8"/>
  <c r="C45" i="8" s="1"/>
  <c r="H5" i="10" a="1"/>
  <c r="H5" i="10" s="1"/>
  <c r="E47" i="8"/>
  <c r="E46" i="8"/>
  <c r="C29" i="8"/>
  <c r="C23" i="8"/>
  <c r="C17" i="8"/>
  <c r="C11" i="8"/>
  <c r="E29" i="8"/>
  <c r="E23" i="8"/>
  <c r="E17" i="8"/>
  <c r="E5" i="8"/>
  <c r="E11" i="8"/>
  <c r="H12" i="8" l="1"/>
  <c r="H13" i="8"/>
  <c r="H15" i="8"/>
  <c r="H16" i="8" s="1"/>
  <c r="H14" i="8"/>
  <c r="H11" i="8"/>
  <c r="H5" i="8"/>
  <c r="H6" i="8"/>
  <c r="H9" i="8"/>
  <c r="H8" i="8"/>
  <c r="H7" i="8"/>
  <c r="H30" i="8"/>
  <c r="H31" i="8"/>
  <c r="H32" i="8"/>
  <c r="H33" i="8"/>
  <c r="H34" i="8" s="1"/>
  <c r="H29" i="8"/>
  <c r="H18" i="8"/>
  <c r="H19" i="8"/>
  <c r="H20" i="8"/>
  <c r="H21" i="8"/>
  <c r="H17" i="8"/>
  <c r="H26" i="8"/>
  <c r="H27" i="8"/>
  <c r="H23" i="8"/>
  <c r="H24" i="8"/>
  <c r="H25" i="8"/>
  <c r="H28" i="8" s="1"/>
  <c r="H32" i="12"/>
  <c r="H24" i="12"/>
  <c r="H8" i="12"/>
  <c r="H31" i="12"/>
  <c r="H23" i="12"/>
  <c r="H15" i="12"/>
  <c r="H29" i="12"/>
  <c r="H21" i="12"/>
  <c r="H13" i="12"/>
  <c r="H19" i="12"/>
  <c r="H11" i="12"/>
  <c r="H18" i="12"/>
  <c r="H33" i="12"/>
  <c r="H7" i="12"/>
  <c r="H9" i="12"/>
  <c r="H14" i="12"/>
  <c r="H20" i="12"/>
  <c r="H12" i="12"/>
  <c r="H27" i="12"/>
  <c r="H26" i="12"/>
  <c r="H6" i="12"/>
  <c r="H25" i="12"/>
  <c r="H17" i="12"/>
  <c r="H30" i="12"/>
  <c r="K33" i="12"/>
  <c r="K32" i="12"/>
  <c r="K31" i="12"/>
  <c r="K30" i="12"/>
  <c r="K29" i="12"/>
  <c r="K24" i="12"/>
  <c r="K23" i="12"/>
  <c r="K25" i="12"/>
  <c r="K26" i="12"/>
  <c r="K27" i="12"/>
  <c r="K8" i="12"/>
  <c r="E47" i="12" s="1"/>
  <c r="K7" i="12"/>
  <c r="E46" i="12" s="1"/>
  <c r="K9" i="12"/>
  <c r="E52" i="12"/>
  <c r="K14" i="12"/>
  <c r="K13" i="12"/>
  <c r="K11" i="12"/>
  <c r="K12" i="12"/>
  <c r="K15" i="12"/>
  <c r="K20" i="12"/>
  <c r="K21" i="12"/>
  <c r="K19" i="12"/>
  <c r="K18" i="12"/>
  <c r="K17" i="12"/>
  <c r="K5" i="8"/>
  <c r="K9" i="8"/>
  <c r="K7" i="8"/>
  <c r="K13" i="8"/>
  <c r="K15" i="8"/>
  <c r="K11" i="8"/>
  <c r="E50" i="8" s="1"/>
  <c r="K14" i="8"/>
  <c r="K29" i="8"/>
  <c r="K33" i="8"/>
  <c r="K32" i="8"/>
  <c r="K31" i="8"/>
  <c r="K25" i="8" a="1"/>
  <c r="K25" i="8" s="1"/>
  <c r="K24" i="8" a="1"/>
  <c r="K24" i="8" s="1"/>
  <c r="K27" i="8" a="1"/>
  <c r="K27" i="8" s="1"/>
  <c r="K26" i="8" a="1"/>
  <c r="K26" i="8" s="1"/>
  <c r="K18" i="8"/>
  <c r="K19" i="8"/>
  <c r="K20" i="8"/>
  <c r="E57" i="8"/>
  <c r="K21" i="8"/>
  <c r="K6" i="12"/>
  <c r="K5" i="12"/>
  <c r="E60" i="8"/>
  <c r="E61" i="8"/>
  <c r="E62" i="8"/>
  <c r="E52" i="8"/>
  <c r="E61" i="12"/>
  <c r="E62" i="12"/>
  <c r="E51" i="12"/>
  <c r="E50" i="12"/>
  <c r="E60" i="12"/>
  <c r="E66" i="12"/>
  <c r="E56" i="12"/>
  <c r="H6" i="11" a="1"/>
  <c r="H6" i="11" s="1"/>
  <c r="E51" i="8"/>
  <c r="H8" i="10" a="1"/>
  <c r="H8" i="10" s="1"/>
  <c r="H7" i="10" a="1"/>
  <c r="H7" i="10" s="1"/>
  <c r="H4" i="10" a="1"/>
  <c r="H4" i="10" s="1"/>
  <c r="H9" i="10" s="1"/>
  <c r="H6" i="10" a="1"/>
  <c r="H6" i="10" s="1"/>
  <c r="E67" i="8"/>
  <c r="E66" i="8"/>
  <c r="E65" i="8"/>
  <c r="H10" i="8" l="1"/>
  <c r="H22" i="8"/>
  <c r="H10" i="12"/>
  <c r="H22" i="12"/>
  <c r="H16" i="12"/>
  <c r="H34" i="12"/>
  <c r="H28" i="12"/>
  <c r="K34" i="12"/>
  <c r="K28" i="12"/>
  <c r="K28" i="8"/>
  <c r="H9" i="11"/>
  <c r="K10" i="8"/>
  <c r="E56" i="8"/>
  <c r="K34" i="8"/>
  <c r="K16" i="8"/>
  <c r="E45" i="8"/>
  <c r="K22" i="12"/>
  <c r="K16" i="12"/>
  <c r="K10" i="12"/>
  <c r="K22" i="8"/>
  <c r="E55" i="8"/>
  <c r="E55" i="12"/>
  <c r="E65" i="12"/>
  <c r="E45" i="12"/>
  <c r="C65" i="8" l="1"/>
  <c r="B65" i="8"/>
  <c r="C60" i="8"/>
  <c r="B60" i="8"/>
  <c r="C55" i="8"/>
  <c r="B55" i="8"/>
  <c r="C50" i="8"/>
  <c r="B50" i="8"/>
  <c r="B45" i="8"/>
  <c r="I10" i="12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<sst xmlns="http://schemas.openxmlformats.org/spreadsheetml/2006/main" count="403" uniqueCount="114">
  <si>
    <t>เป้าหมายการเงินกับการจัดพอร์ตการลงทุน ณ วันที่ ….....</t>
  </si>
  <si>
    <t>เป้าหมายที่</t>
  </si>
  <si>
    <t>เป้าหมายทางการเงิน</t>
  </si>
  <si>
    <t>เป้าหมาย</t>
  </si>
  <si>
    <t>ระยะเวลา</t>
  </si>
  <si>
    <t>ความเสี่ยงที่รับได้ของตนเอง</t>
  </si>
  <si>
    <t>ผลตอบแทนที่คาดหวัง</t>
  </si>
  <si>
    <t xml:space="preserve">จำนวนเงินตามเป้าหมาย (บาท) </t>
  </si>
  <si>
    <t>สัดส่วนเงินของแต่ละเป้าหมาย (%)</t>
  </si>
  <si>
    <t xml:space="preserve">รวม </t>
  </si>
  <si>
    <t>เงินออมเผื่อฉุกเฉิน</t>
  </si>
  <si>
    <t>ระยะสั้น</t>
  </si>
  <si>
    <t>น้อยกว่า 1 ปี</t>
  </si>
  <si>
    <t>ต่ำ</t>
  </si>
  <si>
    <t>เงินเพื่อดาวน์รถ</t>
  </si>
  <si>
    <t>ระยะกลาง</t>
  </si>
  <si>
    <t xml:space="preserve"> 1- 3 ปี</t>
  </si>
  <si>
    <t>ปานกลาง</t>
  </si>
  <si>
    <t>เงินเพื่อเกษียณ</t>
  </si>
  <si>
    <t>ระยะยาว</t>
  </si>
  <si>
    <t>มากกว่า 3 ปี</t>
  </si>
  <si>
    <t>สูง</t>
  </si>
  <si>
    <t>เงินเพื่อการศึกษาบุตร</t>
  </si>
  <si>
    <t>เงินเพื่อซ่อมแซมบ้าน</t>
  </si>
  <si>
    <t>ความเสี่ยงปานกลาง</t>
  </si>
  <si>
    <t>ความเสี่ยงต่ำ</t>
  </si>
  <si>
    <t>สำรวจพอร์ตการลงทุนที่มีอยู่</t>
  </si>
  <si>
    <t>พอร์ตที่</t>
  </si>
  <si>
    <t>ระยะเวลาเก็บเงิน
ตามเป้าหมาย</t>
  </si>
  <si>
    <t>จำนวนเงินตามเป้าหมาย (บาท)</t>
  </si>
  <si>
    <t>สินทรัพย์ลงทุน</t>
  </si>
  <si>
    <t>ระดับความเสี่ยง</t>
  </si>
  <si>
    <t>เป้าหมายหรือแผนการลงทุนที่วางไว้
ณ วันที่ ….....</t>
  </si>
  <si>
    <t>แผนปรับเงินลงทุน</t>
  </si>
  <si>
    <t>สินทรัพย์ที่จะลงทุน</t>
  </si>
  <si>
    <t>คำอธิบาย</t>
  </si>
  <si>
    <t>จำนวนเงินลงทุน 
(บาท)</t>
  </si>
  <si>
    <t>สัดส่วนการลงทุน
(%)</t>
  </si>
  <si>
    <t>มูลค่าตลาด
(Mark to Market) (บาท)</t>
  </si>
  <si>
    <t>สัดส่วนการลงทุน 
(%)</t>
  </si>
  <si>
    <t>เงินฝากออมทรัพย์</t>
  </si>
  <si>
    <t>ไม่มีกำหนดระยะเวลาและจำนวนครั้งในการฝากถอน</t>
  </si>
  <si>
    <t>เงินฝากประจำ</t>
  </si>
  <si>
    <t xml:space="preserve">กำหนดระยะเวลาการฝากถอนที่แน่นอน และให้อัตราดอกเบี้ยสูงกว่าเงินฝากออมทรัพย์ </t>
  </si>
  <si>
    <t>กองทุนรวมตลาดเงิน</t>
  </si>
  <si>
    <t>ลงทุนในเงินฝาก หรือตราสารหนี้ที่มีกำหนดชำระเงินต้นเมื่อทวงถาม หรือมีอายุคงเหลือไม่เกิน 1 ปี</t>
  </si>
  <si>
    <t>สลากออมทรัพย์</t>
  </si>
  <si>
    <t>ได้ลุ้นรางวัล ได้รับดอกเบี้ยครบอายุ</t>
  </si>
  <si>
    <t>พันธบัตรรัฐบาล</t>
  </si>
  <si>
    <t>ตราสารหนี้ระยะยาว อายุตั้งแต่ 365 วัน ออกโดยองค์กรภาครัฐ</t>
  </si>
  <si>
    <t>รวม</t>
  </si>
  <si>
    <t>กองทุนรวมตราสารหนี้ระยะสั้น</t>
  </si>
  <si>
    <t>ลงทุนในเงินฝาก หรือตราสารหนี้ที่มีอายุเฉลี่ยของตราสารในพอร์ต (Portfolio Duration) ไม่เกิน 1 ปี</t>
  </si>
  <si>
    <t>กองทุนรวมตราสารหนี้ระยะยาว</t>
  </si>
  <si>
    <t>ลงทุนในเงินฝาก หรือตราสารหนี้ที่มีอายุเฉลี่ยของตราสารในพอร์ต (Portfolio Duration) มากกว่า 1 ปีขึ้นไป</t>
  </si>
  <si>
    <t>หุ้นกู้</t>
  </si>
  <si>
    <t>ตราสารหนี้ระยะยาว อายุตั้งแต่ 270 วัน</t>
  </si>
  <si>
    <t>กองทุนรวมผสม</t>
  </si>
  <si>
    <t>ลงทุนในตราสารหนี้และตราสารทุน</t>
  </si>
  <si>
    <t>หุ้นสามัญ</t>
  </si>
  <si>
    <t>นักลงทุนมีฐานะเป็น “เจ้าของร่วม” ซึ่งมีส่วนได้เสียหรือมีสิทธิในทรัพย์สินและรายได้ของกิจการ</t>
  </si>
  <si>
    <t>กองทุนรวมตราสารทุน</t>
  </si>
  <si>
    <t>ลงทุนในตราสารทุน เช่น หุ้นสามัญ หุ้นบุริมสิทธิ ใบสำคัญแสดงสิทธิหน่วยลงทุนของกองทุนรวม</t>
  </si>
  <si>
    <t>กองทุนรวมเพื่อการออม (SSF)</t>
  </si>
  <si>
    <t>แล้วแต่นโยบายในการลงทุน</t>
  </si>
  <si>
    <t>กองทุนรวมที่ลดหย่อนภาษีได้ ลงทุนในสินทรัพย์ได้ทุกประเภทตั้งแต่ความเสี่ยงต่ำ–สูง</t>
  </si>
  <si>
    <t>กองทุนรวมเพื่อการเลี้ยงชีพ (RMF)</t>
  </si>
  <si>
    <t>กองทุนรวมที่ลงทุนในต่างประเทศ</t>
  </si>
  <si>
    <t>ลงทุนในต่างประเทศ</t>
  </si>
  <si>
    <t>สินทรัพย์ทางเลือก เช่น อนุพันธ์ คริปโต ทองคำ</t>
  </si>
  <si>
    <t>ลงทุนในสินทรัพย์ทางเลือกต่าง ๆ</t>
  </si>
  <si>
    <t>กองทุนสำรองเลี้ยงชีพ (PVD)</t>
  </si>
  <si>
    <t xml:space="preserve">นายจ้างเเละลูกจ้างร่วมกันจัดตั้งขึ้น เพื่อให้ลูกจ้างมีเงินออมไว้ใช้จ่ายเมื่อสิ้นสภาพการเป็นสมาชิก </t>
  </si>
  <si>
    <t>กองทุนบำเหน็จบำนาญข้าราชการ (กบข.)</t>
  </si>
  <si>
    <t>ให้ข้าราชการมีเงินออมไว้ใช้จ่ายเมื่อเกษียณ ออกจากงาน ทุพพลภาพ หรือเสียชีวิต มีแผนลงทุนให้เลือกทั้งหมด 12 แผน</t>
  </si>
  <si>
    <t>กองทุนการออมแห่งชาติ (กอช.)</t>
  </si>
  <si>
    <t>ส่งเสริมการออมของสมาชิกและเป็นหลักประกันการจ่ายบำนาญให้แก่สมาชิกเมื่อสิ้นสมาชิกภาพ</t>
  </si>
  <si>
    <t>ประกันสังคม</t>
  </si>
  <si>
    <t xml:space="preserve">การออมภาคบังคับที่บริหารงานโดยภาครัฐและมีการกำหนดผลประโยชน์ทดแทนเอาไว้แน่นอน เพื่อเป็นการสร้างหลักประกันและความมั่นคงในชีวิต รวมทั้งรายได้หลังเกษียณ </t>
  </si>
  <si>
    <t xml:space="preserve">ประกันชีวิตสะสมทรัพย์  </t>
  </si>
  <si>
    <t>ให้ความคุ้มครองช่วงหนึ่งและออมเงิน ประกันแบบนี้มักมีเงินคืน หรือเงินปันผลระหว่างทางให้ด้วย</t>
  </si>
  <si>
    <t>อื่น ๆ</t>
  </si>
  <si>
    <t>สัดส่วนสินทรัพย์ลงทุนที่มีอยู่ แบ่งแยกตามความเสี่ยง ณ วันที่ …</t>
  </si>
  <si>
    <t xml:space="preserve">พอร์ตที่ </t>
  </si>
  <si>
    <t>สัดส่วนการลงทุนของพอร์ตที่ 1 (%)</t>
  </si>
  <si>
    <t>ความเสี่ยงสูง</t>
  </si>
  <si>
    <t>สัดส่วนการลงทุนของพอร์ตที่ 2 (%)</t>
  </si>
  <si>
    <t>สัดส่วนการลงทุนของพอร์ตที่ 3 (%)</t>
  </si>
  <si>
    <t>สัดส่วนการลงทุนของพอร์ตที่ 4 (%)</t>
  </si>
  <si>
    <t>สัดส่วนการลงทุนของพอร์ตที่ 5 (%)</t>
  </si>
  <si>
    <t>6 เดือน</t>
  </si>
  <si>
    <t/>
  </si>
  <si>
    <t>2 ปี</t>
  </si>
  <si>
    <t>กองทุนรวมตราสารหนี้</t>
  </si>
  <si>
    <t>20 ปี</t>
  </si>
  <si>
    <t>6 ปี</t>
  </si>
  <si>
    <t>3 ปี</t>
  </si>
  <si>
    <t>คำอธิบาย 1 : ตัวอย่างการจัดประเภทสินทรัพย์ตามระดับความเสี่ยง</t>
  </si>
  <si>
    <t>เงินฝาก พันธบัตรรัฐบาล กองทุนรวมตลาดเงิน กองทุนรวมตราสารหนี้ระยะสั้น สลากออมทรัพย์ ประกันชีวิตสะสมทรัพย์</t>
  </si>
  <si>
    <t>หุ้นกู้ กองทุนรวมตราสารหนี้ระยะยาว กองทุนรวมผสม</t>
  </si>
  <si>
    <t>หุ้นสามัญ กองทุนรวมตราสารทุน กองทุนรวมที่ลงทุนในต่างประเทศ สินทรัพย์ทางเลือก (เช่น อนุพันธ์ คริปโต)</t>
  </si>
  <si>
    <t>คำอธิบาย 2 : ประเภทกองทุนและนโยบายในการลงทุน</t>
  </si>
  <si>
    <t>ประเภทกองทุน</t>
  </si>
  <si>
    <t>นโยบายในการลงทุน</t>
  </si>
  <si>
    <t>กองทุนรวมที่ลงทุนในสินทรัพย์ทางเลือก</t>
  </si>
  <si>
    <t>ลงทุนในสินทรัพย์ทางเลือก</t>
  </si>
  <si>
    <t>หมายเหตุ : การลงทุนมีความเสี่ยง ผู้ลงทุนควรศึกษาข้อมูลสินทรัพย์ที่จะลงทุน ผลตอบแทน และระดับความเสี่ยงก่อนตัดสินใจลงทุน</t>
  </si>
  <si>
    <t>Dropdown List</t>
  </si>
  <si>
    <t>หมายเหตุ : การลงทุนมีความเสี่ยง ผู้ลงทุนควรศึกษาข้อมูลสินทรัพย์ที่จะลงทุน ผลตอบแทนและระดับความเสี่ยงก่อนตัดสินใจลงทุน</t>
  </si>
  <si>
    <t>เป้าหมายการเงินกับการจัดพอร์ตการลงทุน ณ วันที่ 1 ม.ค. 25XX</t>
  </si>
  <si>
    <t>(โปรดกรอกข้อมูลในช่องสีเหลือง)</t>
  </si>
  <si>
    <t>เป้าหมายหรือแผนการลงทุนที่วางไว้
ณ วันที่ 1 ม.ค. 25XX</t>
  </si>
  <si>
    <r>
      <t>สำรวจสินทรัพย์ลงทุน</t>
    </r>
    <r>
      <rPr>
        <b/>
        <u/>
        <sz val="16"/>
        <color theme="1"/>
        <rFont val="TH Sarabun New"/>
        <family val="2"/>
      </rPr>
      <t xml:space="preserve">ที่มีอยู่
</t>
    </r>
    <r>
      <rPr>
        <b/>
        <sz val="16"/>
        <color theme="1"/>
        <rFont val="TH Sarabun New"/>
        <family val="2"/>
      </rPr>
      <t>ณ วันที่ 1 ม.ค. 25XX</t>
    </r>
  </si>
  <si>
    <r>
      <t>สำรวจสินทรัพย์ลงทุน</t>
    </r>
    <r>
      <rPr>
        <b/>
        <u/>
        <sz val="16"/>
        <color theme="1"/>
        <rFont val="TH Sarabun New"/>
        <family val="2"/>
      </rPr>
      <t xml:space="preserve">ที่มีอยู่
</t>
    </r>
    <r>
      <rPr>
        <b/>
        <sz val="16"/>
        <color theme="1"/>
        <rFont val="TH Sarabun New"/>
        <family val="2"/>
      </rPr>
      <t>ณ วันที่ ….....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</si>
</sst>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0.0%"/>
    <numFmt numFmtId="188" formatCode="_-* #,##0_-;\-* #,##0_-;_-* &quot;-&quot;??_-;_-@_-"/>
  </numFmts>
  <fonts count="21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6"/>
      <color theme="1"/>
      <name val="BrowalliaUPC"/>
      <family val="2"/>
    </font>
    <font>
      <sz val="16"/>
      <color theme="1"/>
      <name val="BrowalliaUPC"/>
      <family val="2"/>
    </font>
    <font>
      <sz val="18"/>
      <color theme="1"/>
      <name val="BrowalliaUPC"/>
      <family val="2"/>
    </font>
    <font>
      <u/>
      <sz val="11"/>
      <color theme="10"/>
      <name val="Tahoma"/>
      <family val="2"/>
      <scheme val="minor"/>
    </font>
    <font>
      <sz val="11"/>
      <color theme="10"/>
      <name val="Tahoma"/>
      <family val="2"/>
      <scheme val="minor"/>
    </font>
    <font>
      <sz val="14"/>
      <color theme="1"/>
      <name val="BrowalliaUPC"/>
      <family val="2"/>
    </font>
    <font>
      <b/>
      <sz val="12"/>
      <name val="BrowalliaUPC"/>
      <family val="2"/>
    </font>
    <font>
      <sz val="16"/>
      <color theme="1"/>
      <name val="Tahoma"/>
      <family val="2"/>
      <scheme val="minor"/>
    </font>
    <font>
      <sz val="11"/>
      <color theme="1"/>
      <name val="TH Sarabun New"/>
      <family val="2"/>
    </font>
    <font>
      <i/>
      <sz val="14"/>
      <color theme="1"/>
      <name val="TH Sarabun New"/>
      <family val="2"/>
    </font>
    <font>
      <i/>
      <sz val="16"/>
      <color theme="1"/>
      <name val="TH Sarabun New"/>
      <family val="2"/>
    </font>
    <font>
      <b/>
      <sz val="16"/>
      <color theme="1"/>
      <name val="TH Sarabun New"/>
      <family val="2"/>
    </font>
    <font>
      <sz val="16"/>
      <color theme="1"/>
      <name val="TH Sarabun New"/>
      <family val="2"/>
    </font>
    <font>
      <b/>
      <sz val="16"/>
      <color theme="0"/>
      <name val="TH Sarabun New"/>
      <family val="2"/>
    </font>
    <font>
      <b/>
      <sz val="12"/>
      <color theme="1"/>
      <name val="TH Sarabun New"/>
      <family val="2"/>
    </font>
    <font>
      <i/>
      <sz val="11"/>
      <color theme="1"/>
      <name val="TH Sarabun New"/>
      <family val="2"/>
    </font>
    <font>
      <b/>
      <u/>
      <sz val="16"/>
      <color theme="1"/>
      <name val="TH Sarabun New"/>
      <family val="2"/>
    </font>
    <font>
      <sz val="16"/>
      <name val="TH Sarabun New"/>
      <family val="2"/>
    </font>
    <font>
      <b/>
      <sz val="11"/>
      <color theme="1"/>
      <name val="TH Sarabun New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BFDCF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theme="9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9" tint="-0.24994659260841701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theme="9" tint="-0.24994659260841701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theme="5" tint="-0.24994659260841701"/>
      </left>
      <right style="thin">
        <color indexed="64"/>
      </right>
      <top style="thick">
        <color theme="5" tint="-0.24994659260841701"/>
      </top>
      <bottom style="thin">
        <color indexed="64"/>
      </bottom>
      <diagonal/>
    </border>
    <border>
      <left style="thin">
        <color indexed="64"/>
      </left>
      <right style="thick">
        <color theme="5" tint="-0.24994659260841701"/>
      </right>
      <top style="thick">
        <color theme="5" tint="-0.24994659260841701"/>
      </top>
      <bottom style="thin">
        <color indexed="64"/>
      </bottom>
      <diagonal/>
    </border>
    <border>
      <left style="thick">
        <color theme="5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5" tint="-0.24994659260841701"/>
      </right>
      <top style="thin">
        <color indexed="64"/>
      </top>
      <bottom style="thin">
        <color indexed="64"/>
      </bottom>
      <diagonal/>
    </border>
    <border>
      <left style="thick">
        <color theme="5" tint="-0.24994659260841701"/>
      </left>
      <right style="thin">
        <color indexed="64"/>
      </right>
      <top/>
      <bottom style="thin">
        <color indexed="64"/>
      </bottom>
      <diagonal/>
    </border>
    <border>
      <left style="thick">
        <color theme="5" tint="-0.24994659260841701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theme="5" tint="-0.24994659260841701"/>
      </left>
      <right/>
      <top/>
      <bottom style="thin">
        <color indexed="64"/>
      </bottom>
      <diagonal/>
    </border>
    <border>
      <left style="thick">
        <color theme="5" tint="-0.2499465926084170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ck">
        <color theme="9" tint="-0.24994659260841701"/>
      </left>
      <right style="thin">
        <color indexed="64"/>
      </right>
      <top style="thin">
        <color indexed="64"/>
      </top>
      <bottom/>
      <diagonal/>
    </border>
    <border>
      <left style="thick">
        <color theme="5" tint="-0.24994659260841701"/>
      </left>
      <right style="thin">
        <color indexed="64"/>
      </right>
      <top style="thin">
        <color indexed="64"/>
      </top>
      <bottom/>
      <diagonal/>
    </border>
    <border>
      <left style="thick">
        <color theme="5" tint="-0.24994659260841701"/>
      </left>
      <right/>
      <top style="thin">
        <color indexed="64"/>
      </top>
      <bottom/>
      <diagonal/>
    </border>
    <border>
      <left style="thick">
        <color theme="9" tint="-0.24994659260841701"/>
      </left>
      <right/>
      <top style="thick">
        <color theme="9" tint="-0.24994659260841701"/>
      </top>
      <bottom/>
      <diagonal/>
    </border>
    <border>
      <left style="thick">
        <color theme="9" tint="-0.24994659260841701"/>
      </left>
      <right style="thin">
        <color indexed="64"/>
      </right>
      <top style="medium">
        <color theme="9" tint="-0.24994659260841701"/>
      </top>
      <bottom style="thin">
        <color indexed="64"/>
      </bottom>
      <diagonal/>
    </border>
    <border>
      <left style="thin">
        <color indexed="64"/>
      </left>
      <right style="thick">
        <color theme="9" tint="-0.24994659260841701"/>
      </right>
      <top style="thin">
        <color indexed="64"/>
      </top>
      <bottom/>
      <diagonal/>
    </border>
    <border>
      <left style="thin">
        <color indexed="64"/>
      </left>
      <right style="thick">
        <color theme="9" tint="-0.24994659260841701"/>
      </right>
      <top/>
      <bottom style="thin">
        <color indexed="64"/>
      </bottom>
      <diagonal/>
    </border>
    <border>
      <left/>
      <right style="thick">
        <color theme="9" tint="-0.24994659260841701"/>
      </right>
      <top style="thick">
        <color theme="9" tint="-0.24994659260841701"/>
      </top>
      <bottom/>
      <diagonal/>
    </border>
    <border>
      <left style="thin">
        <color indexed="64"/>
      </left>
      <right style="thick">
        <color theme="9" tint="-0.24994659260841701"/>
      </right>
      <top style="medium">
        <color theme="9" tint="-0.24994659260841701"/>
      </top>
      <bottom style="thin">
        <color indexed="64"/>
      </bottom>
      <diagonal/>
    </border>
    <border>
      <left style="thin">
        <color indexed="64"/>
      </left>
      <right style="thick">
        <color theme="9" tint="-0.24994659260841701"/>
      </right>
      <top style="thin">
        <color indexed="64"/>
      </top>
      <bottom style="double">
        <color indexed="64"/>
      </bottom>
      <diagonal/>
    </border>
    <border>
      <left style="thick">
        <color theme="9" tint="-0.24994659260841701"/>
      </left>
      <right style="thin">
        <color indexed="64"/>
      </right>
      <top/>
      <bottom/>
      <diagonal/>
    </border>
    <border>
      <left style="thin">
        <color indexed="64"/>
      </left>
      <right style="thick">
        <color theme="9" tint="-0.24994659260841701"/>
      </right>
      <top/>
      <bottom/>
      <diagonal/>
    </border>
    <border>
      <left style="thick">
        <color theme="9" tint="-0.24994659260841701"/>
      </left>
      <right/>
      <top style="thin">
        <color indexed="64"/>
      </top>
      <bottom style="medium">
        <color theme="9" tint="-0.24994659260841701"/>
      </bottom>
      <diagonal/>
    </border>
    <border>
      <left/>
      <right style="thick">
        <color theme="5" tint="-0.24994659260841701"/>
      </right>
      <top style="thin">
        <color indexed="64"/>
      </top>
      <bottom style="medium">
        <color theme="9" tint="-0.2499465926084170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45">
    <xf numFmtId="0" fontId="0" fillId="0" borderId="0" xfId="0"/>
    <xf numFmtId="0" fontId="7" fillId="0" borderId="0" xfId="0" applyFont="1"/>
    <xf numFmtId="0" fontId="3" fillId="0" borderId="0" xfId="0" applyFont="1"/>
    <xf numFmtId="0" fontId="2" fillId="0" borderId="0" xfId="0" applyFont="1"/>
    <xf numFmtId="0" fontId="9" fillId="0" borderId="0" xfId="0" applyFont="1"/>
    <xf numFmtId="0" fontId="2" fillId="7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0" fillId="0" borderId="0" xfId="0" applyFont="1"/>
    <xf numFmtId="0" fontId="13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wrapText="1"/>
    </xf>
    <xf numFmtId="0" fontId="14" fillId="12" borderId="1" xfId="0" applyFont="1" applyFill="1" applyBorder="1" applyAlignment="1" applyProtection="1">
      <alignment horizontal="center"/>
      <protection locked="0"/>
    </xf>
    <xf numFmtId="187" fontId="14" fillId="12" borderId="1" xfId="0" applyNumberFormat="1" applyFont="1" applyFill="1" applyBorder="1" applyAlignment="1" applyProtection="1">
      <alignment horizontal="center"/>
      <protection locked="0"/>
    </xf>
    <xf numFmtId="188" fontId="14" fillId="12" borderId="1" xfId="2" applyNumberFormat="1" applyFont="1" applyFill="1" applyBorder="1" applyAlignment="1" applyProtection="1">
      <alignment horizontal="center"/>
      <protection locked="0"/>
    </xf>
    <xf numFmtId="9" fontId="14" fillId="11" borderId="1" xfId="1" applyFont="1" applyFill="1" applyBorder="1" applyAlignment="1">
      <alignment horizontal="center"/>
    </xf>
    <xf numFmtId="9" fontId="14" fillId="12" borderId="1" xfId="0" applyNumberFormat="1" applyFont="1" applyFill="1" applyBorder="1" applyAlignment="1" applyProtection="1">
      <alignment horizontal="center"/>
      <protection locked="0"/>
    </xf>
    <xf numFmtId="188" fontId="13" fillId="2" borderId="10" xfId="2" applyNumberFormat="1" applyFont="1" applyFill="1" applyBorder="1" applyAlignment="1">
      <alignment horizontal="center"/>
    </xf>
    <xf numFmtId="9" fontId="13" fillId="2" borderId="10" xfId="1" applyFont="1" applyFill="1" applyBorder="1" applyAlignment="1">
      <alignment horizontal="center"/>
    </xf>
    <xf numFmtId="0" fontId="14" fillId="0" borderId="0" xfId="0" applyFont="1"/>
    <xf numFmtId="9" fontId="14" fillId="0" borderId="0" xfId="1" applyFont="1"/>
    <xf numFmtId="0" fontId="12" fillId="0" borderId="0" xfId="0" applyFont="1" applyAlignment="1">
      <alignment vertical="center"/>
    </xf>
    <xf numFmtId="0" fontId="13" fillId="4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/>
    </xf>
    <xf numFmtId="0" fontId="16" fillId="0" borderId="0" xfId="0" applyFont="1"/>
    <xf numFmtId="9" fontId="16" fillId="0" borderId="0" xfId="1" applyFont="1"/>
    <xf numFmtId="188" fontId="10" fillId="0" borderId="0" xfId="2" applyNumberFormat="1" applyFont="1" applyAlignment="1">
      <alignment horizontal="right"/>
    </xf>
    <xf numFmtId="9" fontId="10" fillId="0" borderId="0" xfId="1" applyFont="1"/>
    <xf numFmtId="188" fontId="10" fillId="0" borderId="0" xfId="2" applyNumberFormat="1" applyFont="1"/>
    <xf numFmtId="188" fontId="17" fillId="0" borderId="0" xfId="2" applyNumberFormat="1" applyFont="1" applyAlignment="1">
      <alignment vertical="center"/>
    </xf>
    <xf numFmtId="188" fontId="13" fillId="2" borderId="34" xfId="2" applyNumberFormat="1" applyFont="1" applyFill="1" applyBorder="1" applyAlignment="1">
      <alignment horizontal="center" vertical="center" wrapText="1"/>
    </xf>
    <xf numFmtId="9" fontId="13" fillId="2" borderId="38" xfId="1" applyFont="1" applyFill="1" applyBorder="1" applyAlignment="1">
      <alignment horizontal="center" vertical="center" wrapText="1"/>
    </xf>
    <xf numFmtId="188" fontId="13" fillId="2" borderId="22" xfId="2" applyNumberFormat="1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center" vertical="center" wrapText="1"/>
    </xf>
    <xf numFmtId="0" fontId="14" fillId="12" borderId="3" xfId="0" applyFont="1" applyFill="1" applyBorder="1" applyAlignment="1" applyProtection="1">
      <alignment horizontal="center"/>
      <protection locked="0"/>
    </xf>
    <xf numFmtId="0" fontId="14" fillId="12" borderId="2" xfId="0" applyFont="1" applyFill="1" applyBorder="1" applyAlignment="1" applyProtection="1">
      <alignment horizontal="center"/>
      <protection locked="0"/>
    </xf>
    <xf numFmtId="188" fontId="14" fillId="0" borderId="16" xfId="2" applyNumberFormat="1" applyFont="1" applyFill="1" applyBorder="1" applyAlignment="1" applyProtection="1">
      <alignment horizontal="right"/>
      <protection locked="0"/>
    </xf>
    <xf numFmtId="9" fontId="14" fillId="12" borderId="23" xfId="1" applyFont="1" applyFill="1" applyBorder="1" applyAlignment="1">
      <alignment horizontal="right"/>
    </xf>
    <xf numFmtId="188" fontId="14" fillId="12" borderId="22" xfId="2" applyNumberFormat="1" applyFont="1" applyFill="1" applyBorder="1" applyAlignment="1" applyProtection="1">
      <alignment horizontal="right"/>
      <protection locked="0"/>
    </xf>
    <xf numFmtId="9" fontId="14" fillId="0" borderId="23" xfId="1" applyFont="1" applyBorder="1" applyAlignment="1">
      <alignment horizontal="right"/>
    </xf>
    <xf numFmtId="0" fontId="10" fillId="12" borderId="3" xfId="0" applyFont="1" applyFill="1" applyBorder="1" applyProtection="1">
      <protection locked="0"/>
    </xf>
    <xf numFmtId="0" fontId="14" fillId="8" borderId="1" xfId="0" applyFont="1" applyFill="1" applyBorder="1" applyAlignment="1">
      <alignment horizontal="center"/>
    </xf>
    <xf numFmtId="0" fontId="14" fillId="8" borderId="1" xfId="0" applyFont="1" applyFill="1" applyBorder="1"/>
    <xf numFmtId="0" fontId="19" fillId="8" borderId="1" xfId="0" applyFont="1" applyFill="1" applyBorder="1"/>
    <xf numFmtId="188" fontId="14" fillId="12" borderId="31" xfId="2" applyNumberFormat="1" applyFont="1" applyFill="1" applyBorder="1" applyAlignment="1" applyProtection="1">
      <alignment horizontal="right"/>
      <protection locked="0"/>
    </xf>
    <xf numFmtId="0" fontId="10" fillId="12" borderId="19" xfId="0" applyFont="1" applyFill="1" applyBorder="1" applyProtection="1">
      <protection locked="0"/>
    </xf>
    <xf numFmtId="0" fontId="13" fillId="2" borderId="14" xfId="0" applyFont="1" applyFill="1" applyBorder="1" applyAlignment="1">
      <alignment vertical="center"/>
    </xf>
    <xf numFmtId="0" fontId="13" fillId="2" borderId="29" xfId="0" applyFont="1" applyFill="1" applyBorder="1" applyAlignment="1">
      <alignment vertical="center"/>
    </xf>
    <xf numFmtId="188" fontId="13" fillId="2" borderId="17" xfId="2" applyNumberFormat="1" applyFont="1" applyFill="1" applyBorder="1" applyAlignment="1">
      <alignment horizontal="right"/>
    </xf>
    <xf numFmtId="9" fontId="13" fillId="2" borderId="39" xfId="1" applyFont="1" applyFill="1" applyBorder="1"/>
    <xf numFmtId="188" fontId="13" fillId="2" borderId="25" xfId="2" applyNumberFormat="1" applyFont="1" applyFill="1" applyBorder="1" applyAlignment="1">
      <alignment horizontal="right"/>
    </xf>
    <xf numFmtId="0" fontId="20" fillId="12" borderId="13" xfId="0" applyFont="1" applyFill="1" applyBorder="1"/>
    <xf numFmtId="0" fontId="20" fillId="0" borderId="0" xfId="0" applyFont="1"/>
    <xf numFmtId="188" fontId="14" fillId="12" borderId="24" xfId="2" applyNumberFormat="1" applyFont="1" applyFill="1" applyBorder="1" applyAlignment="1" applyProtection="1">
      <alignment horizontal="right"/>
      <protection locked="0"/>
    </xf>
    <xf numFmtId="0" fontId="10" fillId="12" borderId="15" xfId="0" applyFont="1" applyFill="1" applyBorder="1" applyProtection="1">
      <protection locked="0"/>
    </xf>
    <xf numFmtId="188" fontId="14" fillId="12" borderId="26" xfId="2" applyNumberFormat="1" applyFont="1" applyFill="1" applyBorder="1" applyAlignment="1" applyProtection="1">
      <alignment horizontal="right"/>
      <protection locked="0"/>
    </xf>
    <xf numFmtId="188" fontId="14" fillId="12" borderId="27" xfId="2" applyNumberFormat="1" applyFont="1" applyFill="1" applyBorder="1" applyAlignment="1" applyProtection="1">
      <alignment horizontal="right"/>
      <protection locked="0"/>
    </xf>
    <xf numFmtId="188" fontId="14" fillId="12" borderId="32" xfId="2" applyNumberFormat="1" applyFont="1" applyFill="1" applyBorder="1" applyAlignment="1" applyProtection="1">
      <alignment horizontal="right"/>
      <protection locked="0"/>
    </xf>
    <xf numFmtId="0" fontId="13" fillId="2" borderId="11" xfId="0" applyFont="1" applyFill="1" applyBorder="1" applyAlignment="1">
      <alignment vertical="center"/>
    </xf>
    <xf numFmtId="0" fontId="13" fillId="2" borderId="12" xfId="0" applyFont="1" applyFill="1" applyBorder="1" applyAlignment="1">
      <alignment vertical="center"/>
    </xf>
    <xf numFmtId="0" fontId="10" fillId="0" borderId="0" xfId="0" applyFont="1" applyAlignment="1">
      <alignment horizontal="right"/>
    </xf>
    <xf numFmtId="0" fontId="13" fillId="0" borderId="0" xfId="0" applyFont="1"/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9" fontId="14" fillId="0" borderId="1" xfId="1" applyFont="1" applyBorder="1" applyAlignment="1">
      <alignment horizontal="center"/>
    </xf>
    <xf numFmtId="0" fontId="14" fillId="0" borderId="0" xfId="0" applyFont="1" applyAlignment="1">
      <alignment horizontal="center"/>
    </xf>
    <xf numFmtId="9" fontId="14" fillId="0" borderId="0" xfId="1" applyFont="1" applyBorder="1" applyAlignment="1">
      <alignment horizontal="center"/>
    </xf>
    <xf numFmtId="0" fontId="10" fillId="0" borderId="1" xfId="0" applyFont="1" applyBorder="1"/>
    <xf numFmtId="0" fontId="14" fillId="0" borderId="7" xfId="0" applyFont="1" applyBorder="1" applyAlignment="1">
      <alignment horizontal="center"/>
    </xf>
    <xf numFmtId="9" fontId="14" fillId="0" borderId="1" xfId="1" applyFont="1" applyFill="1" applyBorder="1" applyAlignment="1">
      <alignment horizontal="center"/>
    </xf>
    <xf numFmtId="188" fontId="12" fillId="0" borderId="0" xfId="2" applyNumberFormat="1" applyFont="1" applyAlignment="1">
      <alignment vertical="center" wrapText="1"/>
    </xf>
    <xf numFmtId="0" fontId="11" fillId="12" borderId="0" xfId="0" applyFont="1" applyFill="1" applyAlignment="1">
      <alignment horizontal="center" vertical="center" wrapText="1"/>
    </xf>
    <xf numFmtId="0" fontId="12" fillId="12" borderId="0" xfId="0" applyFont="1" applyFill="1" applyAlignment="1">
      <alignment horizontal="center" vertical="center"/>
    </xf>
    <xf numFmtId="0" fontId="13" fillId="0" borderId="0" xfId="0" applyFont="1" applyAlignment="1" applyProtection="1">
      <alignment horizontal="center"/>
      <protection locked="0"/>
    </xf>
    <xf numFmtId="0" fontId="13" fillId="2" borderId="10" xfId="0" applyFont="1" applyFill="1" applyBorder="1" applyAlignment="1">
      <alignment horizontal="right"/>
    </xf>
    <xf numFmtId="0" fontId="13" fillId="0" borderId="0" xfId="0" applyFont="1" applyAlignment="1">
      <alignment horizontal="center"/>
    </xf>
    <xf numFmtId="0" fontId="14" fillId="0" borderId="9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" fontId="14" fillId="0" borderId="35" xfId="0" applyNumberFormat="1" applyFont="1" applyBorder="1" applyAlignment="1">
      <alignment horizontal="center" vertical="center"/>
    </xf>
    <xf numFmtId="1" fontId="14" fillId="0" borderId="41" xfId="0" applyNumberFormat="1" applyFont="1" applyBorder="1" applyAlignment="1">
      <alignment horizontal="center" vertical="center"/>
    </xf>
    <xf numFmtId="1" fontId="14" fillId="0" borderId="36" xfId="0" applyNumberFormat="1" applyFont="1" applyBorder="1" applyAlignment="1">
      <alignment horizontal="center" vertical="center"/>
    </xf>
    <xf numFmtId="188" fontId="14" fillId="12" borderId="30" xfId="2" applyNumberFormat="1" applyFont="1" applyFill="1" applyBorder="1" applyAlignment="1" applyProtection="1">
      <alignment horizontal="center" vertical="center"/>
      <protection locked="0"/>
    </xf>
    <xf numFmtId="188" fontId="14" fillId="12" borderId="40" xfId="2" applyNumberFormat="1" applyFont="1" applyFill="1" applyBorder="1" applyAlignment="1" applyProtection="1">
      <alignment horizontal="center" vertical="center"/>
      <protection locked="0"/>
    </xf>
    <xf numFmtId="188" fontId="14" fillId="12" borderId="18" xfId="2" applyNumberFormat="1" applyFont="1" applyFill="1" applyBorder="1" applyAlignment="1" applyProtection="1">
      <alignment horizontal="center" vertical="center"/>
      <protection locked="0"/>
    </xf>
    <xf numFmtId="188" fontId="14" fillId="0" borderId="35" xfId="2" applyNumberFormat="1" applyFont="1" applyFill="1" applyBorder="1" applyAlignment="1">
      <alignment horizontal="center" vertical="center"/>
    </xf>
    <xf numFmtId="188" fontId="14" fillId="0" borderId="41" xfId="2" applyNumberFormat="1" applyFont="1" applyFill="1" applyBorder="1" applyAlignment="1">
      <alignment horizontal="center" vertical="center"/>
    </xf>
    <xf numFmtId="188" fontId="14" fillId="0" borderId="36" xfId="2" applyNumberFormat="1" applyFont="1" applyFill="1" applyBorder="1" applyAlignment="1">
      <alignment horizontal="center" vertical="center"/>
    </xf>
    <xf numFmtId="0" fontId="13" fillId="0" borderId="28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2" borderId="9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35" xfId="0" applyFont="1" applyFill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/>
    </xf>
    <xf numFmtId="0" fontId="13" fillId="2" borderId="42" xfId="0" applyFont="1" applyFill="1" applyBorder="1" applyAlignment="1" applyProtection="1">
      <alignment horizontal="center" wrapText="1"/>
      <protection locked="0"/>
    </xf>
    <xf numFmtId="0" fontId="13" fillId="2" borderId="43" xfId="0" applyFont="1" applyFill="1" applyBorder="1" applyAlignment="1" applyProtection="1">
      <alignment horizontal="center"/>
      <protection locked="0"/>
    </xf>
    <xf numFmtId="0" fontId="13" fillId="2" borderId="19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center"/>
    </xf>
    <xf numFmtId="0" fontId="14" fillId="8" borderId="1" xfId="0" applyFont="1" applyFill="1" applyBorder="1" applyAlignment="1">
      <alignment horizontal="center" wrapText="1"/>
    </xf>
    <xf numFmtId="0" fontId="13" fillId="7" borderId="9" xfId="0" applyFont="1" applyFill="1" applyBorder="1" applyAlignment="1">
      <alignment horizontal="center" vertical="center"/>
    </xf>
    <xf numFmtId="0" fontId="13" fillId="7" borderId="7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13" fillId="2" borderId="33" xfId="0" applyFont="1" applyFill="1" applyBorder="1" applyAlignment="1">
      <alignment horizontal="center" wrapText="1"/>
    </xf>
    <xf numFmtId="0" fontId="13" fillId="2" borderId="37" xfId="0" applyFont="1" applyFill="1" applyBorder="1" applyAlignment="1">
      <alignment horizontal="center" wrapText="1"/>
    </xf>
    <xf numFmtId="0" fontId="13" fillId="2" borderId="20" xfId="0" applyFont="1" applyFill="1" applyBorder="1" applyAlignment="1">
      <alignment horizontal="center" wrapText="1"/>
    </xf>
    <xf numFmtId="0" fontId="13" fillId="2" borderId="21" xfId="0" applyFont="1" applyFill="1" applyBorder="1" applyAlignment="1">
      <alignment horizontal="center"/>
    </xf>
    <xf numFmtId="1" fontId="14" fillId="0" borderId="9" xfId="0" applyNumberFormat="1" applyFont="1" applyBorder="1" applyAlignment="1">
      <alignment horizontal="center" vertical="center"/>
    </xf>
    <xf numFmtId="1" fontId="14" fillId="0" borderId="6" xfId="0" applyNumberFormat="1" applyFont="1" applyBorder="1" applyAlignment="1">
      <alignment horizontal="center" vertical="center"/>
    </xf>
    <xf numFmtId="1" fontId="14" fillId="0" borderId="7" xfId="0" applyNumberFormat="1" applyFont="1" applyBorder="1" applyAlignment="1">
      <alignment horizontal="center" vertical="center"/>
    </xf>
    <xf numFmtId="188" fontId="14" fillId="0" borderId="9" xfId="2" applyNumberFormat="1" applyFont="1" applyBorder="1" applyAlignment="1">
      <alignment horizontal="center" vertical="center"/>
    </xf>
    <xf numFmtId="188" fontId="14" fillId="0" borderId="6" xfId="2" applyNumberFormat="1" applyFont="1" applyBorder="1" applyAlignment="1">
      <alignment horizontal="center" vertical="center"/>
    </xf>
    <xf numFmtId="188" fontId="14" fillId="0" borderId="7" xfId="2" applyNumberFormat="1" applyFont="1" applyBorder="1" applyAlignment="1">
      <alignment horizontal="center" vertical="center"/>
    </xf>
    <xf numFmtId="188" fontId="14" fillId="0" borderId="9" xfId="2" applyNumberFormat="1" applyFont="1" applyFill="1" applyBorder="1" applyAlignment="1">
      <alignment horizontal="center" vertical="center"/>
    </xf>
    <xf numFmtId="188" fontId="14" fillId="0" borderId="6" xfId="2" applyNumberFormat="1" applyFont="1" applyFill="1" applyBorder="1" applyAlignment="1">
      <alignment horizontal="center" vertical="center"/>
    </xf>
    <xf numFmtId="188" fontId="14" fillId="0" borderId="7" xfId="2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/>
    </xf>
    <xf numFmtId="0" fontId="14" fillId="3" borderId="5" xfId="0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5" fillId="9" borderId="1" xfId="0" applyFont="1" applyFill="1" applyBorder="1" applyAlignment="1">
      <alignment horizontal="center"/>
    </xf>
    <xf numFmtId="0" fontId="15" fillId="10" borderId="1" xfId="0" applyFont="1" applyFill="1" applyBorder="1" applyAlignment="1">
      <alignment horizontal="center"/>
    </xf>
    <xf numFmtId="0" fontId="13" fillId="6" borderId="1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/>
    </xf>
    <xf numFmtId="0" fontId="3" fillId="8" borderId="3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0" xfId="3" applyFont="1" applyBorder="1" applyAlignment="1">
      <alignment horizontal="center" vertical="center"/>
    </xf>
    <xf numFmtId="0" fontId="3" fillId="8" borderId="1" xfId="0" applyFont="1" applyFill="1" applyBorder="1" applyAlignment="1">
      <alignment horizontal="center"/>
    </xf>
    <xf numFmtId="0" fontId="3" fillId="8" borderId="8" xfId="0" applyFont="1" applyFill="1" applyBorder="1" applyAlignment="1">
      <alignment horizontal="center"/>
    </xf>
    <xf numFmtId="0" fontId="3" fillId="8" borderId="15" xfId="0" applyFont="1" applyFill="1" applyBorder="1" applyAlignment="1">
      <alignment horizontal="center"/>
    </xf>
    <xf numFmtId="0" fontId="8" fillId="0" borderId="0" xfId="0" applyFont="1" applyAlignment="1">
      <alignment horizontal="left"/>
    </xf>
    <xf numFmtId="0" fontId="2" fillId="0" borderId="4" xfId="0" applyFont="1" applyBorder="1" applyAlignment="1">
      <alignment horizontal="center"/>
    </xf>
    <xf numFmtId="0" fontId="3" fillId="8" borderId="2" xfId="0" applyFont="1" applyFill="1" applyBorder="1" applyAlignment="1">
      <alignment horizontal="center" wrapText="1"/>
    </xf>
    <xf numFmtId="0" fontId="3" fillId="8" borderId="3" xfId="0" applyFont="1" applyFill="1" applyBorder="1" applyAlignment="1">
      <alignment horizontal="center" wrapText="1"/>
    </xf>
  </cellXfs>
  <cellStyles count="4">
    <cellStyle name="Comma" xfId="2" builtinId="3"/>
    <cellStyle name="Hyperlink" xfId="3" builtinId="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BFDCF"/>
      <color rgb="FFFDFEE6"/>
      <color rgb="FFFEFCA8"/>
      <color rgb="FFFEFC9E"/>
      <color rgb="FFF9FECE"/>
      <color rgb="FF81BB59"/>
      <color rgb="FFF04E46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1" i="0" u="none" strike="noStrike" kern="1200" cap="all" spc="50" baseline="0">
              <a:solidFill>
                <a:schemeClr val="dk1"/>
              </a:solidFill>
              <a:latin typeface="TH Sarabun New" panose="020B0500040200020003" pitchFamily="34" charset="-34"/>
              <a:ea typeface="+mn-ea"/>
              <a:cs typeface="TH Sarabun New" panose="020B0500040200020003" pitchFamily="34" charset="-34"/>
            </a:defRPr>
          </a:pPr>
          <a:endParaRPr lang="th-TH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'(2) สำรวจพอร์ตการลงทุน'!$E$59</c:f>
              <c:strCache>
                <c:ptCount val="1"/>
                <c:pt idx="0">
                  <c:v>สัดส่วนการลงทุนของพอร์ตที่ 4 (%)</c:v>
                </c:pt>
              </c:strCache>
            </c:strRef>
          </c:tx>
          <c:dPt>
            <c:idx val="0"/>
            <c:bubble3D val="0"/>
            <c:spPr>
              <a:solidFill>
                <a:srgbClr val="81BB59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917-464F-B737-170095FD47B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917-464F-B737-170095FD47BF}"/>
              </c:ext>
            </c:extLst>
          </c:dPt>
          <c:dPt>
            <c:idx val="2"/>
            <c:bubble3D val="0"/>
            <c:spPr>
              <a:solidFill>
                <a:srgbClr val="F04E4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917-464F-B737-170095FD47B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dk1"/>
                    </a:solidFill>
                    <a:latin typeface="TH Sarabun New" panose="020B0500040200020003" pitchFamily="34" charset="-34"/>
                    <a:ea typeface="+mn-ea"/>
                    <a:cs typeface="TH Sarabun New" panose="020B0500040200020003" pitchFamily="34" charset="-34"/>
                  </a:defRPr>
                </a:pPr>
                <a:endParaRPr lang="th-TH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'(2) สำรวจพอร์ตการลงทุน'!$D$60:$D$62</c:f>
              <c:strCache>
                <c:ptCount val="3"/>
                <c:pt idx="0">
                  <c:v>ความเสี่ยงต่ำ</c:v>
                </c:pt>
                <c:pt idx="1">
                  <c:v>ความเสี่ยงปานกลาง</c:v>
                </c:pt>
                <c:pt idx="2">
                  <c:v>ความเสี่ยงสูง</c:v>
                </c:pt>
              </c:strCache>
            </c:strRef>
          </c:cat>
          <c:val>
            <c:numRef>
              <c:f>'(2) สำรวจพอร์ตการลงทุน'!$E$60:$E$62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917-464F-B737-170095FD47BF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dk1"/>
              </a:solidFill>
              <a:latin typeface="TH Sarabun New" panose="020B0500040200020003" pitchFamily="34" charset="-34"/>
              <a:ea typeface="+mn-ea"/>
              <a:cs typeface="TH Sarabun New" panose="020B0500040200020003" pitchFamily="34" charset="-34"/>
            </a:defRPr>
          </a:pPr>
          <a:endParaRPr lang="th-TH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 sz="1400">
          <a:solidFill>
            <a:schemeClr val="dk1"/>
          </a:solidFill>
          <a:latin typeface="TH Sarabun New" panose="020B0500040200020003" pitchFamily="34" charset="-34"/>
          <a:ea typeface="+mn-ea"/>
          <a:cs typeface="TH Sarabun New" panose="020B0500040200020003" pitchFamily="34" charset="-34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1" i="0" u="none" strike="noStrike" kern="1200" cap="all" spc="50" baseline="0">
              <a:solidFill>
                <a:schemeClr val="dk1"/>
              </a:solidFill>
              <a:latin typeface="TH Sarabun New" panose="020B0500040200020003" pitchFamily="34" charset="-34"/>
              <a:ea typeface="+mn-ea"/>
              <a:cs typeface="TH Sarabun New" panose="020B0500040200020003" pitchFamily="34" charset="-34"/>
            </a:defRPr>
          </a:pPr>
          <a:endParaRPr lang="th-TH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'(2) สำรวจพอร์ตการลงทุน'!$E$64</c:f>
              <c:strCache>
                <c:ptCount val="1"/>
                <c:pt idx="0">
                  <c:v>สัดส่วนการลงทุนของพอร์ตที่ 5 (%)</c:v>
                </c:pt>
              </c:strCache>
            </c:strRef>
          </c:tx>
          <c:dPt>
            <c:idx val="0"/>
            <c:bubble3D val="0"/>
            <c:spPr>
              <a:solidFill>
                <a:srgbClr val="81BB59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607-4AA4-970F-EC4B4390716D}"/>
              </c:ext>
            </c:extLst>
          </c:dPt>
          <c:dPt>
            <c:idx val="1"/>
            <c:bubble3D val="0"/>
            <c:spPr>
              <a:solidFill>
                <a:srgbClr val="FF993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607-4AA4-970F-EC4B4390716D}"/>
              </c:ext>
            </c:extLst>
          </c:dPt>
          <c:dPt>
            <c:idx val="2"/>
            <c:bubble3D val="0"/>
            <c:spPr>
              <a:solidFill>
                <a:srgbClr val="F04E4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607-4AA4-970F-EC4B4390716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dk1"/>
                    </a:solidFill>
                    <a:latin typeface="TH Sarabun New" panose="020B0500040200020003" pitchFamily="34" charset="-34"/>
                    <a:ea typeface="+mn-ea"/>
                    <a:cs typeface="TH Sarabun New" panose="020B0500040200020003" pitchFamily="34" charset="-34"/>
                  </a:defRPr>
                </a:pPr>
                <a:endParaRPr lang="th-TH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'(2) สำรวจพอร์ตการลงทุน'!$D$65:$D$67</c:f>
              <c:strCache>
                <c:ptCount val="3"/>
                <c:pt idx="0">
                  <c:v>ความเสี่ยงต่ำ</c:v>
                </c:pt>
                <c:pt idx="1">
                  <c:v>ความเสี่ยงปานกลาง</c:v>
                </c:pt>
                <c:pt idx="2">
                  <c:v>ความเสี่ยงสูง</c:v>
                </c:pt>
              </c:strCache>
            </c:strRef>
          </c:cat>
          <c:val>
            <c:numRef>
              <c:f>'(2) สำรวจพอร์ตการลงทุน'!$E$65:$E$67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607-4AA4-970F-EC4B4390716D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dk1"/>
              </a:solidFill>
              <a:latin typeface="TH Sarabun New" panose="020B0500040200020003" pitchFamily="34" charset="-34"/>
              <a:ea typeface="+mn-ea"/>
              <a:cs typeface="TH Sarabun New" panose="020B0500040200020003" pitchFamily="34" charset="-34"/>
            </a:defRPr>
          </a:pPr>
          <a:endParaRPr lang="th-TH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 sz="1400">
          <a:solidFill>
            <a:schemeClr val="dk1"/>
          </a:solidFill>
          <a:latin typeface="TH Sarabun New" panose="020B0500040200020003" pitchFamily="34" charset="-34"/>
          <a:ea typeface="+mn-ea"/>
          <a:cs typeface="TH Sarabun New" panose="020B0500040200020003" pitchFamily="34" charset="-34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1" i="0" u="none" strike="noStrike" kern="1200" cap="all" spc="50" baseline="0">
                <a:solidFill>
                  <a:schemeClr val="dk1"/>
                </a:solidFill>
                <a:latin typeface="TH Sarabun New" panose="020B0500040200020003" pitchFamily="34" charset="-34"/>
                <a:ea typeface="+mn-ea"/>
                <a:cs typeface="TH Sarabun New" panose="020B0500040200020003" pitchFamily="34" charset="-34"/>
              </a:defRPr>
            </a:pPr>
            <a:r>
              <a:rPr lang="th-TH" sz="1600"/>
              <a:t>สัดส่วนการลงทุนของพอร์ตที่ 1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1" i="0" u="none" strike="noStrike" kern="1200" cap="all" spc="50" baseline="0">
              <a:solidFill>
                <a:schemeClr val="dk1"/>
              </a:solidFill>
              <a:latin typeface="TH Sarabun New" panose="020B0500040200020003" pitchFamily="34" charset="-34"/>
              <a:ea typeface="+mn-ea"/>
              <a:cs typeface="TH Sarabun New" panose="020B0500040200020003" pitchFamily="34" charset="-34"/>
            </a:defRPr>
          </a:pPr>
          <a:endParaRPr lang="th-TH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'(2) สำรวจพอร์ตการลงทุน'!$E$44</c:f>
              <c:strCache>
                <c:ptCount val="1"/>
                <c:pt idx="0">
                  <c:v>สัดส่วนการลงทุนของพอร์ตที่ 1 (%)</c:v>
                </c:pt>
              </c:strCache>
            </c:strRef>
          </c:tx>
          <c:dPt>
            <c:idx val="0"/>
            <c:bubble3D val="0"/>
            <c:spPr>
              <a:solidFill>
                <a:srgbClr val="81BB59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CF0-4E70-B56D-46B488A1463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CF0-4E70-B56D-46B488A14638}"/>
              </c:ext>
            </c:extLst>
          </c:dPt>
          <c:dPt>
            <c:idx val="2"/>
            <c:bubble3D val="0"/>
            <c:spPr>
              <a:solidFill>
                <a:srgbClr val="F04E4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CF0-4E70-B56D-46B488A14638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F0-4E70-B56D-46B488A1463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F0-4E70-B56D-46B488A146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dk1"/>
                    </a:solidFill>
                    <a:latin typeface="TH Sarabun New" panose="020B0500040200020003" pitchFamily="34" charset="-34"/>
                    <a:ea typeface="+mn-ea"/>
                    <a:cs typeface="TH Sarabun New" panose="020B0500040200020003" pitchFamily="34" charset="-34"/>
                  </a:defRPr>
                </a:pPr>
                <a:endParaRPr lang="th-TH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'(2) สำรวจพอร์ตการลงทุน'!$D$45:$D$47</c:f>
              <c:strCache>
                <c:ptCount val="3"/>
                <c:pt idx="0">
                  <c:v>ความเสี่ยงต่ำ</c:v>
                </c:pt>
                <c:pt idx="1">
                  <c:v>ความเสี่ยงปานกลาง</c:v>
                </c:pt>
                <c:pt idx="2">
                  <c:v>ความเสี่ยงสูง</c:v>
                </c:pt>
              </c:strCache>
            </c:strRef>
          </c:cat>
          <c:val>
            <c:numRef>
              <c:f>'(2) สำรวจพอร์ตการลงทุน'!$E$45:$E$47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CF0-4E70-B56D-46B488A14638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dk1"/>
              </a:solidFill>
              <a:latin typeface="TH Sarabun New" panose="020B0500040200020003" pitchFamily="34" charset="-34"/>
              <a:ea typeface="+mn-ea"/>
              <a:cs typeface="TH Sarabun New" panose="020B0500040200020003" pitchFamily="34" charset="-34"/>
            </a:defRPr>
          </a:pPr>
          <a:endParaRPr lang="th-TH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 sz="1400">
          <a:solidFill>
            <a:schemeClr val="dk1"/>
          </a:solidFill>
          <a:latin typeface="TH Sarabun New" panose="020B0500040200020003" pitchFamily="34" charset="-34"/>
          <a:ea typeface="+mn-ea"/>
          <a:cs typeface="TH Sarabun New" panose="020B0500040200020003" pitchFamily="34" charset="-34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all" spc="5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th-TH" sz="1600">
                <a:latin typeface="TH Sarabun New" panose="020B0500040200020003" pitchFamily="34" charset="-34"/>
                <a:cs typeface="TH Sarabun New" panose="020B0500040200020003" pitchFamily="34" charset="-34"/>
              </a:rPr>
              <a:t>สัดส่วนการลงทุนของพอร์ตที่ 2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all" spc="5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'(2) สำรวจพอร์ตการลงทุน'!$E$49</c:f>
              <c:strCache>
                <c:ptCount val="1"/>
                <c:pt idx="0">
                  <c:v>สัดส่วนการลงทุนของพอร์ตที่ 2 (%)</c:v>
                </c:pt>
              </c:strCache>
            </c:strRef>
          </c:tx>
          <c:dPt>
            <c:idx val="0"/>
            <c:bubble3D val="0"/>
            <c:spPr>
              <a:solidFill>
                <a:srgbClr val="81BB59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221-4149-811B-8E36615A5B6B}"/>
              </c:ext>
            </c:extLst>
          </c:dPt>
          <c:dPt>
            <c:idx val="1"/>
            <c:bubble3D val="0"/>
            <c:spPr>
              <a:solidFill>
                <a:srgbClr val="FF993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221-4149-811B-8E36615A5B6B}"/>
              </c:ext>
            </c:extLst>
          </c:dPt>
          <c:dPt>
            <c:idx val="2"/>
            <c:bubble3D val="0"/>
            <c:spPr>
              <a:solidFill>
                <a:srgbClr val="F04E4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221-4149-811B-8E36615A5B6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'(2) สำรวจพอร์ตการลงทุน'!$D$50:$D$52</c:f>
              <c:strCache>
                <c:ptCount val="3"/>
                <c:pt idx="0">
                  <c:v>ความเสี่ยงต่ำ</c:v>
                </c:pt>
                <c:pt idx="1">
                  <c:v>ความเสี่ยงปานกลาง</c:v>
                </c:pt>
                <c:pt idx="2">
                  <c:v>ความเสี่ยงสูง</c:v>
                </c:pt>
              </c:strCache>
            </c:strRef>
          </c:cat>
          <c:val>
            <c:numRef>
              <c:f>'(2) สำรวจพอร์ตการลงทุน'!$E$50:$E$52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221-4149-811B-8E36615A5B6B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dk1"/>
              </a:solidFill>
              <a:latin typeface="TH Sarabun New" panose="020B0500040200020003" pitchFamily="34" charset="-34"/>
              <a:ea typeface="+mn-ea"/>
              <a:cs typeface="TH Sarabun New" panose="020B0500040200020003" pitchFamily="34" charset="-34"/>
            </a:defRPr>
          </a:pPr>
          <a:endParaRPr lang="th-TH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1" i="0" u="none" strike="noStrike" kern="1200" cap="all" spc="50" baseline="0">
                <a:solidFill>
                  <a:schemeClr val="dk1"/>
                </a:solidFill>
                <a:latin typeface="TH Sarabun New" panose="020B0500040200020003" pitchFamily="34" charset="-34"/>
                <a:ea typeface="+mn-ea"/>
                <a:cs typeface="TH Sarabun New" panose="020B0500040200020003" pitchFamily="34" charset="-34"/>
              </a:defRPr>
            </a:pPr>
            <a:r>
              <a:rPr lang="th-TH" sz="1600"/>
              <a:t>สัดส่วนการลงทุนของพอร์ตที่ 3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1" i="0" u="none" strike="noStrike" kern="1200" cap="all" spc="50" baseline="0">
              <a:solidFill>
                <a:schemeClr val="dk1"/>
              </a:solidFill>
              <a:latin typeface="TH Sarabun New" panose="020B0500040200020003" pitchFamily="34" charset="-34"/>
              <a:ea typeface="+mn-ea"/>
              <a:cs typeface="TH Sarabun New" panose="020B0500040200020003" pitchFamily="34" charset="-34"/>
            </a:defRPr>
          </a:pPr>
          <a:endParaRPr lang="th-TH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'(2) สำรวจพอร์ตการลงทุน'!$E$54</c:f>
              <c:strCache>
                <c:ptCount val="1"/>
                <c:pt idx="0">
                  <c:v>สัดส่วนการลงทุนของพอร์ตที่ 3 (%)</c:v>
                </c:pt>
              </c:strCache>
            </c:strRef>
          </c:tx>
          <c:dPt>
            <c:idx val="0"/>
            <c:bubble3D val="0"/>
            <c:spPr>
              <a:solidFill>
                <a:srgbClr val="81BB59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0A3-4E1C-ABF5-B07D2EBB0522}"/>
              </c:ext>
            </c:extLst>
          </c:dPt>
          <c:dPt>
            <c:idx val="1"/>
            <c:bubble3D val="0"/>
            <c:spPr>
              <a:solidFill>
                <a:srgbClr val="FF993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0A3-4E1C-ABF5-B07D2EBB0522}"/>
              </c:ext>
            </c:extLst>
          </c:dPt>
          <c:dPt>
            <c:idx val="2"/>
            <c:bubble3D val="0"/>
            <c:spPr>
              <a:solidFill>
                <a:srgbClr val="F04E4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0A3-4E1C-ABF5-B07D2EBB052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dk1"/>
                    </a:solidFill>
                    <a:latin typeface="TH Sarabun New" panose="020B0500040200020003" pitchFamily="34" charset="-34"/>
                    <a:ea typeface="+mn-ea"/>
                    <a:cs typeface="TH Sarabun New" panose="020B0500040200020003" pitchFamily="34" charset="-34"/>
                  </a:defRPr>
                </a:pPr>
                <a:endParaRPr lang="th-TH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'(2) สำรวจพอร์ตการลงทุน'!$D$55:$D$57</c:f>
              <c:strCache>
                <c:ptCount val="3"/>
                <c:pt idx="0">
                  <c:v>ความเสี่ยงต่ำ</c:v>
                </c:pt>
                <c:pt idx="1">
                  <c:v>ความเสี่ยงปานกลาง</c:v>
                </c:pt>
                <c:pt idx="2">
                  <c:v>ความเสี่ยงสูง</c:v>
                </c:pt>
              </c:strCache>
            </c:strRef>
          </c:cat>
          <c:val>
            <c:numRef>
              <c:f>'(2) สำรวจพอร์ตการลงทุน'!$E$55:$E$57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0A3-4E1C-ABF5-B07D2EBB0522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dk1"/>
              </a:solidFill>
              <a:latin typeface="TH Sarabun New" panose="020B0500040200020003" pitchFamily="34" charset="-34"/>
              <a:ea typeface="+mn-ea"/>
              <a:cs typeface="TH Sarabun New" panose="020B0500040200020003" pitchFamily="34" charset="-34"/>
            </a:defRPr>
          </a:pPr>
          <a:endParaRPr lang="th-TH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 sz="1400">
          <a:solidFill>
            <a:schemeClr val="dk1"/>
          </a:solidFill>
          <a:latin typeface="TH Sarabun New" panose="020B0500040200020003" pitchFamily="34" charset="-34"/>
          <a:ea typeface="+mn-ea"/>
          <a:cs typeface="TH Sarabun New" panose="020B0500040200020003" pitchFamily="34" charset="-34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all" spc="5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th-TH" sz="1600">
                <a:latin typeface="TH Sarabun New" panose="020B0500040200020003" pitchFamily="34" charset="-34"/>
                <a:cs typeface="TH Sarabun New" panose="020B0500040200020003" pitchFamily="34" charset="-34"/>
              </a:rPr>
              <a:t>สัดส่วนการลงทุนของพอร์ตที่ 4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all" spc="5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ตัวอย่างสำรวจพอร์ตการลงทุน!$E$59</c:f>
              <c:strCache>
                <c:ptCount val="1"/>
                <c:pt idx="0">
                  <c:v>สัดส่วนการลงทุนของพอร์ตที่ 4 (%)</c:v>
                </c:pt>
              </c:strCache>
            </c:strRef>
          </c:tx>
          <c:dPt>
            <c:idx val="0"/>
            <c:bubble3D val="0"/>
            <c:spPr>
              <a:solidFill>
                <a:srgbClr val="81BB59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2CAA-42DA-A9FF-C8221E99200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CD2-47E1-9598-8DAA46DBA884}"/>
              </c:ext>
            </c:extLst>
          </c:dPt>
          <c:dPt>
            <c:idx val="2"/>
            <c:bubble3D val="0"/>
            <c:spPr>
              <a:solidFill>
                <a:srgbClr val="F04E4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CAA-42DA-A9FF-C8221E99200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ตัวอย่างสำรวจพอร์ตการลงทุน!$D$60:$D$62</c:f>
              <c:strCache>
                <c:ptCount val="3"/>
                <c:pt idx="0">
                  <c:v>ความเสี่ยงต่ำ</c:v>
                </c:pt>
                <c:pt idx="1">
                  <c:v>ความเสี่ยงปานกลาง</c:v>
                </c:pt>
                <c:pt idx="2">
                  <c:v>ความเสี่ยงสูง</c:v>
                </c:pt>
              </c:strCache>
            </c:strRef>
          </c:cat>
          <c:val>
            <c:numRef>
              <c:f>ตัวอย่างสำรวจพอร์ตการลงทุน!$E$60:$E$62</c:f>
              <c:numCache>
                <c:formatCode>0%</c:formatCode>
                <c:ptCount val="3"/>
                <c:pt idx="0">
                  <c:v>0.4</c:v>
                </c:pt>
                <c:pt idx="1">
                  <c:v>0.2</c:v>
                </c:pt>
                <c:pt idx="2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AA-42DA-A9FF-C8221E992004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dk1"/>
              </a:solidFill>
              <a:latin typeface="TH Sarabun New" panose="020B0500040200020003" pitchFamily="34" charset="-34"/>
              <a:ea typeface="+mn-ea"/>
              <a:cs typeface="TH Sarabun New" panose="020B0500040200020003" pitchFamily="34" charset="-34"/>
            </a:defRPr>
          </a:pPr>
          <a:endParaRPr lang="th-TH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50" baseline="0">
              <a:solidFill>
                <a:schemeClr val="dk1"/>
              </a:solidFill>
              <a:latin typeface="TH Sarabun New" panose="020B0500040200020003" pitchFamily="34" charset="-34"/>
              <a:ea typeface="+mn-ea"/>
              <a:cs typeface="TH Sarabun New" panose="020B0500040200020003" pitchFamily="34" charset="-34"/>
            </a:defRPr>
          </a:pPr>
          <a:endParaRPr lang="th-TH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ตัวอย่างสำรวจพอร์ตการลงทุน!$E$64</c:f>
              <c:strCache>
                <c:ptCount val="1"/>
                <c:pt idx="0">
                  <c:v>สัดส่วนการลงทุนของพอร์ตที่ 5 (%)</c:v>
                </c:pt>
              </c:strCache>
            </c:strRef>
          </c:tx>
          <c:dPt>
            <c:idx val="0"/>
            <c:bubble3D val="0"/>
            <c:spPr>
              <a:solidFill>
                <a:srgbClr val="81BB59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ED7-4995-952C-7847E965DE49}"/>
              </c:ext>
            </c:extLst>
          </c:dPt>
          <c:dPt>
            <c:idx val="1"/>
            <c:bubble3D val="0"/>
            <c:spPr>
              <a:solidFill>
                <a:srgbClr val="FF993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3ED7-4995-952C-7847E965DE49}"/>
              </c:ext>
            </c:extLst>
          </c:dPt>
          <c:dPt>
            <c:idx val="2"/>
            <c:bubble3D val="0"/>
            <c:spPr>
              <a:solidFill>
                <a:srgbClr val="F04E4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B66-47B3-ADD2-C847CF6F223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ตัวอย่างสำรวจพอร์ตการลงทุน!$D$65:$D$67</c:f>
              <c:strCache>
                <c:ptCount val="3"/>
                <c:pt idx="0">
                  <c:v>ความเสี่ยงต่ำ</c:v>
                </c:pt>
                <c:pt idx="1">
                  <c:v>ความเสี่ยงปานกลาง</c:v>
                </c:pt>
                <c:pt idx="2">
                  <c:v>ความเสี่ยงสูง</c:v>
                </c:pt>
              </c:strCache>
            </c:strRef>
          </c:cat>
          <c:val>
            <c:numRef>
              <c:f>ตัวอย่างสำรวจพอร์ตการลงทุน!$E$65:$E$67</c:f>
              <c:numCache>
                <c:formatCode>0%</c:formatCode>
                <c:ptCount val="3"/>
                <c:pt idx="0">
                  <c:v>0.54545454545454541</c:v>
                </c:pt>
                <c:pt idx="1">
                  <c:v>9.0909090909090912E-2</c:v>
                </c:pt>
                <c:pt idx="2">
                  <c:v>0.36363636363636365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D7-4995-952C-7847E965DE49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dk1"/>
              </a:solidFill>
              <a:latin typeface="TH Sarabun New" panose="020B0500040200020003" pitchFamily="34" charset="-34"/>
              <a:ea typeface="+mn-ea"/>
              <a:cs typeface="TH Sarabun New" panose="020B0500040200020003" pitchFamily="34" charset="-34"/>
            </a:defRPr>
          </a:pPr>
          <a:endParaRPr lang="th-TH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 sz="700">
          <a:solidFill>
            <a:schemeClr val="dk1"/>
          </a:solidFill>
          <a:latin typeface="+mn-lt"/>
          <a:ea typeface="+mn-ea"/>
          <a:cs typeface="+mn-cs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dk1"/>
                </a:solidFill>
                <a:latin typeface="TH Sarabun New" panose="020B0500040200020003" pitchFamily="34" charset="-34"/>
                <a:ea typeface="+mn-ea"/>
                <a:cs typeface="TH Sarabun New" panose="020B0500040200020003" pitchFamily="34" charset="-34"/>
              </a:defRPr>
            </a:pPr>
            <a:r>
              <a:rPr lang="th-TH" sz="1600"/>
              <a:t>สัดส่วนการลงทุนของพอร์ตที่ 1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dk1"/>
              </a:solidFill>
              <a:latin typeface="TH Sarabun New" panose="020B0500040200020003" pitchFamily="34" charset="-34"/>
              <a:ea typeface="+mn-ea"/>
              <a:cs typeface="TH Sarabun New" panose="020B0500040200020003" pitchFamily="34" charset="-34"/>
            </a:defRPr>
          </a:pPr>
          <a:endParaRPr lang="th-TH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ตัวอย่างสำรวจพอร์ตการลงทุน!$E$44</c:f>
              <c:strCache>
                <c:ptCount val="1"/>
                <c:pt idx="0">
                  <c:v>สัดส่วนการลงทุนของพอร์ตที่ 1 (%)</c:v>
                </c:pt>
              </c:strCache>
            </c:strRef>
          </c:tx>
          <c:dPt>
            <c:idx val="0"/>
            <c:bubble3D val="0"/>
            <c:spPr>
              <a:solidFill>
                <a:srgbClr val="81BB59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E58-4D65-AA87-59194EC3783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E58-4D65-AA87-59194EC37832}"/>
              </c:ext>
            </c:extLst>
          </c:dPt>
          <c:dPt>
            <c:idx val="2"/>
            <c:bubble3D val="0"/>
            <c:spPr>
              <a:solidFill>
                <a:srgbClr val="F04E4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CE58-4D65-AA87-59194EC37832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58-4D65-AA87-59194EC3783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58-4D65-AA87-59194EC378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/>
                    </a:solidFill>
                    <a:latin typeface="TH Sarabun New" panose="020B0500040200020003" pitchFamily="34" charset="-34"/>
                    <a:ea typeface="+mn-ea"/>
                    <a:cs typeface="TH Sarabun New" panose="020B0500040200020003" pitchFamily="34" charset="-34"/>
                  </a:defRPr>
                </a:pPr>
                <a:endParaRPr lang="th-TH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ตัวอย่างสำรวจพอร์ตการลงทุน!$D$45:$D$47</c:f>
              <c:strCache>
                <c:ptCount val="3"/>
                <c:pt idx="0">
                  <c:v>ความเสี่ยงต่ำ</c:v>
                </c:pt>
                <c:pt idx="1">
                  <c:v>ความเสี่ยงปานกลาง</c:v>
                </c:pt>
                <c:pt idx="2">
                  <c:v>ความเสี่ยงสูง</c:v>
                </c:pt>
              </c:strCache>
            </c:strRef>
          </c:cat>
          <c:val>
            <c:numRef>
              <c:f>ตัวอย่างสำรวจพอร์ตการลงทุน!$E$45:$E$47</c:f>
              <c:numCache>
                <c:formatCode>0%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58-4D65-AA87-59194EC37832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dk1"/>
              </a:solidFill>
              <a:latin typeface="TH Sarabun New" panose="020B0500040200020003" pitchFamily="34" charset="-34"/>
              <a:ea typeface="+mn-ea"/>
              <a:cs typeface="TH Sarabun New" panose="020B0500040200020003" pitchFamily="34" charset="-34"/>
            </a:defRPr>
          </a:pPr>
          <a:endParaRPr lang="th-TH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TH Sarabun New" panose="020B0500040200020003" pitchFamily="34" charset="-34"/>
          <a:ea typeface="+mn-ea"/>
          <a:cs typeface="TH Sarabun New" panose="020B0500040200020003" pitchFamily="34" charset="-34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50" baseline="0">
              <a:solidFill>
                <a:schemeClr val="dk1"/>
              </a:solidFill>
              <a:latin typeface="TH Sarabun New" panose="020B0500040200020003" pitchFamily="34" charset="-34"/>
              <a:ea typeface="+mn-ea"/>
              <a:cs typeface="TH Sarabun New" panose="020B0500040200020003" pitchFamily="34" charset="-34"/>
            </a:defRPr>
          </a:pPr>
          <a:endParaRPr lang="th-TH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ตัวอย่างสำรวจพอร์ตการลงทุน!$E$49</c:f>
              <c:strCache>
                <c:ptCount val="1"/>
                <c:pt idx="0">
                  <c:v>สัดส่วนการลงทุนของพอร์ตที่ 2 (%)</c:v>
                </c:pt>
              </c:strCache>
            </c:strRef>
          </c:tx>
          <c:dPt>
            <c:idx val="0"/>
            <c:bubble3D val="0"/>
            <c:spPr>
              <a:solidFill>
                <a:srgbClr val="81BB59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1915-454D-996E-95CC817232EF}"/>
              </c:ext>
            </c:extLst>
          </c:dPt>
          <c:dPt>
            <c:idx val="1"/>
            <c:bubble3D val="0"/>
            <c:spPr>
              <a:solidFill>
                <a:srgbClr val="FF993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915-454D-996E-95CC817232EF}"/>
              </c:ext>
            </c:extLst>
          </c:dPt>
          <c:dPt>
            <c:idx val="2"/>
            <c:bubble3D val="0"/>
            <c:spPr>
              <a:solidFill>
                <a:srgbClr val="F04E4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915-454D-996E-95CC817232E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ตัวอย่างสำรวจพอร์ตการลงทุน!$D$50:$D$52</c:f>
              <c:strCache>
                <c:ptCount val="3"/>
                <c:pt idx="0">
                  <c:v>ความเสี่ยงต่ำ</c:v>
                </c:pt>
                <c:pt idx="1">
                  <c:v>ความเสี่ยงปานกลาง</c:v>
                </c:pt>
                <c:pt idx="2">
                  <c:v>ความเสี่ยงสูง</c:v>
                </c:pt>
              </c:strCache>
            </c:strRef>
          </c:cat>
          <c:val>
            <c:numRef>
              <c:f>ตัวอย่างสำรวจพอร์ตการลงทุน!$E$50:$E$52</c:f>
              <c:numCache>
                <c:formatCode>0%</c:formatCode>
                <c:ptCount val="3"/>
                <c:pt idx="0">
                  <c:v>0.5714285714285714</c:v>
                </c:pt>
                <c:pt idx="1">
                  <c:v>0.14285714285714285</c:v>
                </c:pt>
                <c:pt idx="2">
                  <c:v>0.2857142857142857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15-454D-996E-95CC817232EF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dk1"/>
              </a:solidFill>
              <a:latin typeface="TH Sarabun New" panose="020B0500040200020003" pitchFamily="34" charset="-34"/>
              <a:ea typeface="+mn-ea"/>
              <a:cs typeface="TH Sarabun New" panose="020B0500040200020003" pitchFamily="34" charset="-34"/>
            </a:defRPr>
          </a:pPr>
          <a:endParaRPr lang="th-TH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50" baseline="0">
              <a:solidFill>
                <a:schemeClr val="dk1"/>
              </a:solidFill>
              <a:latin typeface="TH Sarabun New" panose="020B0500040200020003" pitchFamily="34" charset="-34"/>
              <a:ea typeface="+mn-ea"/>
              <a:cs typeface="TH Sarabun New" panose="020B0500040200020003" pitchFamily="34" charset="-34"/>
            </a:defRPr>
          </a:pPr>
          <a:endParaRPr lang="th-TH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ตัวอย่างสำรวจพอร์ตการลงทุน!$E$54</c:f>
              <c:strCache>
                <c:ptCount val="1"/>
                <c:pt idx="0">
                  <c:v>สัดส่วนการลงทุนของพอร์ตที่ 3 (%)</c:v>
                </c:pt>
              </c:strCache>
            </c:strRef>
          </c:tx>
          <c:dPt>
            <c:idx val="0"/>
            <c:bubble3D val="0"/>
            <c:spPr>
              <a:solidFill>
                <a:srgbClr val="81BB59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A13-4386-97B1-1280746CF735}"/>
              </c:ext>
            </c:extLst>
          </c:dPt>
          <c:dPt>
            <c:idx val="1"/>
            <c:bubble3D val="0"/>
            <c:spPr>
              <a:solidFill>
                <a:srgbClr val="FF993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3A13-4386-97B1-1280746CF735}"/>
              </c:ext>
            </c:extLst>
          </c:dPt>
          <c:dPt>
            <c:idx val="2"/>
            <c:bubble3D val="0"/>
            <c:spPr>
              <a:solidFill>
                <a:srgbClr val="F04E4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A13-4386-97B1-1280746CF73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ตัวอย่างสำรวจพอร์ตการลงทุน!$D$55:$D$57</c:f>
              <c:strCache>
                <c:ptCount val="3"/>
                <c:pt idx="0">
                  <c:v>ความเสี่ยงต่ำ</c:v>
                </c:pt>
                <c:pt idx="1">
                  <c:v>ความเสี่ยงปานกลาง</c:v>
                </c:pt>
                <c:pt idx="2">
                  <c:v>ความเสี่ยงสูง</c:v>
                </c:pt>
              </c:strCache>
            </c:strRef>
          </c:cat>
          <c:val>
            <c:numRef>
              <c:f>ตัวอย่างสำรวจพอร์ตการลงทุน!$E$55:$E$57</c:f>
              <c:numCache>
                <c:formatCode>0%</c:formatCode>
                <c:ptCount val="3"/>
                <c:pt idx="0">
                  <c:v>5.2631578947368418E-2</c:v>
                </c:pt>
                <c:pt idx="1">
                  <c:v>0.81578947368421051</c:v>
                </c:pt>
                <c:pt idx="2">
                  <c:v>0.13157894736842105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13-4386-97B1-1280746CF735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dk1"/>
              </a:solidFill>
              <a:latin typeface="TH Sarabun New" panose="020B0500040200020003" pitchFamily="34" charset="-34"/>
              <a:ea typeface="+mn-ea"/>
              <a:cs typeface="TH Sarabun New" panose="020B0500040200020003" pitchFamily="34" charset="-34"/>
            </a:defRPr>
          </a:pPr>
          <a:endParaRPr lang="th-TH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image" Target="../media/image2.jpeg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1238250</xdr:colOff>
      <xdr:row>0</xdr:row>
      <xdr:rowOff>0</xdr:rowOff>
    </xdr:from>
    <xdr:to>
      <xdr:col>7</xdr:col>
      <xdr:colOff>1457100</xdr:colOff>
      <xdr:row>0</xdr:row>
      <xdr:rowOff>491047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8B03980-A5B4-4810-8F50-6AFDFA9F8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72675" y="0"/>
          <a:ext cx="1800000" cy="4910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1278467</xdr:colOff>
      <xdr:row>45</xdr:row>
      <xdr:rowOff>114300</xdr:rowOff>
    </xdr:from>
    <xdr:to>
      <xdr:col>10</xdr:col>
      <xdr:colOff>450272</xdr:colOff>
      <xdr:row>53</xdr:row>
      <xdr:rowOff>251885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643FC60-50B1-4E36-90CD-2A8759F46E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1302372</xdr:colOff>
      <xdr:row>53</xdr:row>
      <xdr:rowOff>411027</xdr:rowOff>
    </xdr:from>
    <xdr:to>
      <xdr:col>10</xdr:col>
      <xdr:colOff>461818</xdr:colOff>
      <xdr:row>61</xdr:row>
      <xdr:rowOff>230718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F901534-174E-42F4-B175-73F21B935A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302309</xdr:colOff>
      <xdr:row>42</xdr:row>
      <xdr:rowOff>19050</xdr:rowOff>
    </xdr:from>
    <xdr:to>
      <xdr:col>7</xdr:col>
      <xdr:colOff>982133</xdr:colOff>
      <xdr:row>49</xdr:row>
      <xdr:rowOff>29633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7D40709-3DB4-4CB1-BC98-9E9B786C4E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291726</xdr:colOff>
      <xdr:row>49</xdr:row>
      <xdr:rowOff>196354</xdr:rowOff>
    </xdr:from>
    <xdr:to>
      <xdr:col>7</xdr:col>
      <xdr:colOff>993962</xdr:colOff>
      <xdr:row>58</xdr:row>
      <xdr:rowOff>167216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160E57EA-36C8-4997-9BB5-253E5B3FE2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279900</xdr:colOff>
      <xdr:row>58</xdr:row>
      <xdr:rowOff>280519</xdr:rowOff>
    </xdr:from>
    <xdr:to>
      <xdr:col>7</xdr:col>
      <xdr:colOff>997075</xdr:colOff>
      <xdr:row>66</xdr:row>
      <xdr:rowOff>220133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B92062C-22FF-48E3-A82F-508357851D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10</xdr:col>
      <xdr:colOff>1362075</xdr:colOff>
      <xdr:row>0</xdr:row>
      <xdr:rowOff>0</xdr:rowOff>
    </xdr:from>
    <xdr:to>
      <xdr:col>11</xdr:col>
      <xdr:colOff>1685700</xdr:colOff>
      <xdr:row>0</xdr:row>
      <xdr:rowOff>491047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693332-D290-D821-DE95-305434AB3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25775" y="0"/>
          <a:ext cx="1800000" cy="4910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1238250</xdr:colOff>
      <xdr:row>0</xdr:row>
      <xdr:rowOff>0</xdr:rowOff>
    </xdr:from>
    <xdr:to>
      <xdr:col>7</xdr:col>
      <xdr:colOff>1457100</xdr:colOff>
      <xdr:row>0</xdr:row>
      <xdr:rowOff>491047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597C192-EE77-49E9-B618-F96459B72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72675" y="0"/>
          <a:ext cx="1800000" cy="4910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1278467</xdr:colOff>
      <xdr:row>45</xdr:row>
      <xdr:rowOff>114300</xdr:rowOff>
    </xdr:from>
    <xdr:to>
      <xdr:col>10</xdr:col>
      <xdr:colOff>14816</xdr:colOff>
      <xdr:row>53</xdr:row>
      <xdr:rowOff>251885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DE04496-C9B9-9643-E3C0-249BDB6B93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1302372</xdr:colOff>
      <xdr:row>53</xdr:row>
      <xdr:rowOff>411027</xdr:rowOff>
    </xdr:from>
    <xdr:to>
      <xdr:col>10</xdr:col>
      <xdr:colOff>14816</xdr:colOff>
      <xdr:row>61</xdr:row>
      <xdr:rowOff>230718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2DDCEA7E-C657-1F86-5F6E-482C68BE2A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302309</xdr:colOff>
      <xdr:row>42</xdr:row>
      <xdr:rowOff>19050</xdr:rowOff>
    </xdr:from>
    <xdr:to>
      <xdr:col>7</xdr:col>
      <xdr:colOff>982133</xdr:colOff>
      <xdr:row>49</xdr:row>
      <xdr:rowOff>29633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3CAF0EC-810D-1FA7-E466-B71803C1DE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291726</xdr:colOff>
      <xdr:row>49</xdr:row>
      <xdr:rowOff>196354</xdr:rowOff>
    </xdr:from>
    <xdr:to>
      <xdr:col>7</xdr:col>
      <xdr:colOff>993962</xdr:colOff>
      <xdr:row>58</xdr:row>
      <xdr:rowOff>167216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842DE00E-7C38-B59B-6AA2-90E384C472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279900</xdr:colOff>
      <xdr:row>58</xdr:row>
      <xdr:rowOff>280519</xdr:rowOff>
    </xdr:from>
    <xdr:to>
      <xdr:col>7</xdr:col>
      <xdr:colOff>997075</xdr:colOff>
      <xdr:row>66</xdr:row>
      <xdr:rowOff>220133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8D304D28-FE3C-D865-0AA8-0A1A114157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10</xdr:col>
      <xdr:colOff>1362075</xdr:colOff>
      <xdr:row>0</xdr:row>
      <xdr:rowOff>0</xdr:rowOff>
    </xdr:from>
    <xdr:to>
      <xdr:col>11</xdr:col>
      <xdr:colOff>1685700</xdr:colOff>
      <xdr:row>0</xdr:row>
      <xdr:rowOff>491047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3BDB13D-BD09-4CE2-B8F4-AA0EFD969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0" y="0"/>
          <a:ext cx="1800000" cy="4910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361950</xdr:colOff>
      <xdr:row>0</xdr:row>
      <xdr:rowOff>0</xdr:rowOff>
    </xdr:from>
    <xdr:to>
      <xdr:col>7</xdr:col>
      <xdr:colOff>2161950</xdr:colOff>
      <xdr:row>0</xdr:row>
      <xdr:rowOff>491047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F8BDE9A-B315-4D3E-858F-B1E8F2579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0275" y="0"/>
          <a:ext cx="1800000" cy="4910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1213.or.th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53BA4-C3F4-4423-80B9-7F2413281C23}">
  <sheetPr>
    <tabColor theme="9" tint="0.59999389629810485"/>
    <pageSetUpPr fitToPage="1"/>
  </sheetPr>
  <dimension ref="A1:H10"/>
  <sheetViews>
    <sheetView tabSelected="1" zoomScaleNormal="100" zoomScaleSheetLayoutView="85" workbookViewId="0">
      <selection activeCell="E16" sqref="E16"/>
    </sheetView>
  </sheetViews>
  <sheetFormatPr defaultColWidth="8.58203125" defaultRowHeight="17" x14ac:dyDescent="0.6"/>
  <cols>
    <col min="1" max="1" width="11.83203125" style="7" customWidth="1"/>
    <col min="2" max="2" width="27.08203125" style="7" customWidth="1"/>
    <col min="3" max="3" width="10.83203125" style="7" customWidth="1"/>
    <col min="4" max="4" width="14.83203125" style="7" bestFit="1" customWidth="1"/>
    <col min="5" max="5" width="27.08203125" style="7" customWidth="1"/>
    <col min="6" max="6" width="22.75" style="7" customWidth="1"/>
    <col min="7" max="7" width="20.75" style="7" customWidth="1"/>
    <col min="8" max="8" width="19.08203125" style="7" customWidth="1"/>
    <col min="9" max="16384" width="8.58203125" style="7"/>
  </cols>
  <sheetData>
    <row r="1" spans="1:8" ht="51" customHeight="1" x14ac:dyDescent="0.6">
      <c r="A1" s="72" t="s">
        <v>110</v>
      </c>
      <c r="B1" s="73"/>
    </row>
    <row r="2" spans="1:8" ht="29.5" customHeight="1" x14ac:dyDescent="0.8">
      <c r="B2" s="74" t="s">
        <v>0</v>
      </c>
      <c r="C2" s="74"/>
      <c r="D2" s="74"/>
      <c r="E2" s="74"/>
      <c r="F2" s="74"/>
      <c r="G2" s="74"/>
    </row>
    <row r="3" spans="1:8" ht="45.65" customHeight="1" x14ac:dyDescent="0.8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9" t="s">
        <v>7</v>
      </c>
      <c r="H3" s="9" t="s">
        <v>8</v>
      </c>
    </row>
    <row r="4" spans="1:8" ht="24" x14ac:dyDescent="0.8">
      <c r="A4" s="10"/>
      <c r="B4" s="10"/>
      <c r="C4" s="10"/>
      <c r="D4" s="10"/>
      <c r="E4" s="10"/>
      <c r="F4" s="11"/>
      <c r="G4" s="12"/>
      <c r="H4" s="13" t="str" cm="1">
        <f t="array" ref="H4">IFERROR(_xlfn.IFS(G4/$G$9,G4/$G$9,G4/$G$9=0,"",ISBLANK(G4),""),"")</f>
        <v/>
      </c>
    </row>
    <row r="5" spans="1:8" ht="24" x14ac:dyDescent="0.8">
      <c r="A5" s="10"/>
      <c r="B5" s="10"/>
      <c r="C5" s="10"/>
      <c r="D5" s="10"/>
      <c r="E5" s="10"/>
      <c r="F5" s="14"/>
      <c r="G5" s="12"/>
      <c r="H5" s="13" t="str" cm="1">
        <f t="array" ref="H5">IFERROR(_xlfn.IFS(G5/$G$9,G5/$G$9,G5/$G$9=0,"",ISBLANK(G5),""),"")</f>
        <v/>
      </c>
    </row>
    <row r="6" spans="1:8" ht="24" x14ac:dyDescent="0.8">
      <c r="A6" s="10"/>
      <c r="B6" s="10"/>
      <c r="C6" s="10"/>
      <c r="D6" s="10"/>
      <c r="E6" s="10"/>
      <c r="F6" s="14"/>
      <c r="G6" s="12"/>
      <c r="H6" s="13" t="str" cm="1">
        <f t="array" ref="H6">IFERROR(_xlfn.IFS(G6/$G$9,G6/$G$9,G6/$G$9=0,"",ISBLANK(G6),""),"")</f>
        <v/>
      </c>
    </row>
    <row r="7" spans="1:8" ht="24" x14ac:dyDescent="0.8">
      <c r="A7" s="10"/>
      <c r="B7" s="10"/>
      <c r="C7" s="10"/>
      <c r="D7" s="10"/>
      <c r="E7" s="10"/>
      <c r="F7" s="14"/>
      <c r="G7" s="12"/>
      <c r="H7" s="13" t="str" cm="1">
        <f t="array" ref="H7">IFERROR(_xlfn.IFS(G7/$G$9,G7/$G$9,G7/$G$9=0,"",ISBLANK(G7),""),"")</f>
        <v/>
      </c>
    </row>
    <row r="8" spans="1:8" ht="24" x14ac:dyDescent="0.8">
      <c r="A8" s="10"/>
      <c r="B8" s="10"/>
      <c r="C8" s="10"/>
      <c r="D8" s="10"/>
      <c r="E8" s="10"/>
      <c r="F8" s="14"/>
      <c r="G8" s="12"/>
      <c r="H8" s="13" t="str" cm="1">
        <f t="array" ref="H8">IFERROR(_xlfn.IFS(G8/$G$9,G8/$G$9,G8/$G$9=0,"",ISBLANK(G8),""),"")</f>
        <v/>
      </c>
    </row>
    <row r="9" spans="1:8" ht="24.5" thickBot="1" x14ac:dyDescent="0.85">
      <c r="A9" s="75" t="s">
        <v>9</v>
      </c>
      <c r="B9" s="75"/>
      <c r="C9" s="75"/>
      <c r="D9" s="75"/>
      <c r="E9" s="75"/>
      <c r="F9" s="75"/>
      <c r="G9" s="15" t="str">
        <f>IFERROR(IF(SUM(G4:G8)=0,"",SUM(G4:G8)),"")</f>
        <v/>
      </c>
      <c r="H9" s="16" t="str">
        <f>IFERROR(IF(SUM(H4:H8)=0,"",SUM(H4:H8)),"")</f>
        <v/>
      </c>
    </row>
    <row r="10" spans="1:8" ht="7" customHeight="1" thickTop="1" x14ac:dyDescent="0.6"/>
  </sheetData>
  <sheetProtection sheet="1" objects="1" scenarios="1"/>
  <mergeCells count="3">
    <mergeCell ref="A1:B1"/>
    <mergeCell ref="B2:G2"/>
    <mergeCell ref="A9:F9"/>
  </mergeCells>
  <pageMargins left="0.7" right="0.7" top="0.75" bottom="0.75" header="0.3" footer="0.3"/>
  <pageSetup paperSize="9" scale="7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470F27E-283F-4353-8157-0CC93E3D74B4}">
          <x14:formula1>
            <xm:f>'Dropdown List_Data'!$B$4:$B$6</xm:f>
          </x14:formula1>
          <xm:sqref>D4:D8</xm:sqref>
        </x14:dataValidation>
        <x14:dataValidation type="list" allowBlank="1" showInputMessage="1" showErrorMessage="1" xr:uid="{3768CABD-C6AD-4CE0-A825-4ED8BFD33802}">
          <x14:formula1>
            <xm:f>'Dropdown List_Data'!$C$4:$C$6</xm:f>
          </x14:formula1>
          <xm:sqref>E4:E8</xm:sqref>
        </x14:dataValidation>
        <x14:dataValidation type="list" allowBlank="1" showInputMessage="1" showErrorMessage="1" xr:uid="{0B5A9017-FE0A-40F5-A471-7AB70EC002B3}">
          <x14:formula1>
            <xm:f>'Dropdown List_Data'!$A$4:$A$6</xm:f>
          </x14:formula1>
          <xm:sqref>C4:C8 D4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57E39-CEC8-4474-B27A-A09171674DF2}">
  <sheetPr>
    <tabColor theme="9" tint="0.39997558519241921"/>
  </sheetPr>
  <dimension ref="A1:Q71"/>
  <sheetViews>
    <sheetView zoomScaleNormal="100" zoomScaleSheetLayoutView="70" workbookViewId="0">
      <pane xSplit="2" ySplit="4" topLeftCell="C5" activePane="bottomRight" state="frozen"/>
      <selection pane="topRight"/>
      <selection pane="bottomLeft"/>
      <selection pane="bottomRight" activeCell="B1" sqref="B1:C1"/>
    </sheetView>
  </sheetViews>
  <sheetFormatPr defaultColWidth="8.58203125" defaultRowHeight="17" x14ac:dyDescent="0.6"/>
  <cols>
    <col min="1" max="1" width="5.08203125" style="7" customWidth="1"/>
    <col min="2" max="2" width="8.33203125" style="7" customWidth="1"/>
    <col min="3" max="3" width="21.25" style="7" customWidth="1"/>
    <col min="4" max="4" width="18.58203125" style="7" customWidth="1"/>
    <col min="5" max="5" width="19.83203125" style="7" customWidth="1"/>
    <col min="6" max="6" width="29.08203125" style="7" customWidth="1"/>
    <col min="7" max="7" width="20.83203125" style="26" customWidth="1"/>
    <col min="8" max="8" width="24.83203125" style="27" customWidth="1"/>
    <col min="9" max="9" width="18" style="28" customWidth="1"/>
    <col min="10" max="10" width="22.33203125" style="60" customWidth="1"/>
    <col min="11" max="11" width="19.33203125" style="60" customWidth="1"/>
    <col min="12" max="12" width="22.08203125" style="7" customWidth="1"/>
    <col min="13" max="13" width="8.58203125" style="7"/>
    <col min="14" max="15" width="18.58203125" style="7" customWidth="1"/>
    <col min="16" max="16" width="22.5" style="7" bestFit="1" customWidth="1"/>
    <col min="17" max="17" width="133.75" style="7" bestFit="1" customWidth="1"/>
    <col min="18" max="16384" width="8.58203125" style="7"/>
  </cols>
  <sheetData>
    <row r="1" spans="2:17" ht="51" customHeight="1" x14ac:dyDescent="0.6">
      <c r="B1" s="72" t="s">
        <v>110</v>
      </c>
      <c r="C1" s="73"/>
      <c r="J1" s="71"/>
      <c r="K1"/>
    </row>
    <row r="2" spans="2:17" ht="3.65" customHeight="1" x14ac:dyDescent="0.8">
      <c r="B2" s="90" t="s">
        <v>26</v>
      </c>
      <c r="C2" s="76"/>
      <c r="D2" s="76"/>
      <c r="E2" s="76"/>
      <c r="F2" s="76"/>
      <c r="G2" s="76"/>
      <c r="H2" s="76"/>
      <c r="I2" s="76"/>
      <c r="J2" s="76"/>
      <c r="K2" s="91"/>
    </row>
    <row r="3" spans="2:17" ht="44.5" customHeight="1" thickBot="1" x14ac:dyDescent="0.85">
      <c r="B3" s="92" t="s">
        <v>27</v>
      </c>
      <c r="C3" s="92" t="s">
        <v>2</v>
      </c>
      <c r="D3" s="94" t="s">
        <v>28</v>
      </c>
      <c r="E3" s="94" t="s">
        <v>29</v>
      </c>
      <c r="F3" s="92" t="s">
        <v>30</v>
      </c>
      <c r="G3" s="96" t="s">
        <v>31</v>
      </c>
      <c r="H3" s="98" t="s">
        <v>32</v>
      </c>
      <c r="I3" s="99"/>
      <c r="J3" s="98" t="s">
        <v>113</v>
      </c>
      <c r="K3" s="99"/>
      <c r="L3" s="100" t="s">
        <v>33</v>
      </c>
      <c r="N3" s="106" t="s">
        <v>34</v>
      </c>
      <c r="O3" s="106"/>
      <c r="P3" s="104" t="s">
        <v>31</v>
      </c>
      <c r="Q3" s="104" t="s">
        <v>35</v>
      </c>
    </row>
    <row r="4" spans="2:17" ht="52" customHeight="1" x14ac:dyDescent="0.6">
      <c r="B4" s="93"/>
      <c r="C4" s="93"/>
      <c r="D4" s="95"/>
      <c r="E4" s="95"/>
      <c r="F4" s="93"/>
      <c r="G4" s="97"/>
      <c r="H4" s="30" t="s">
        <v>36</v>
      </c>
      <c r="I4" s="31" t="s">
        <v>37</v>
      </c>
      <c r="J4" s="32" t="s">
        <v>38</v>
      </c>
      <c r="K4" s="33" t="s">
        <v>39</v>
      </c>
      <c r="L4" s="101"/>
      <c r="N4" s="106"/>
      <c r="O4" s="106"/>
      <c r="P4" s="105"/>
      <c r="Q4" s="105"/>
    </row>
    <row r="5" spans="2:17" ht="24" x14ac:dyDescent="0.8">
      <c r="B5" s="81" t="str">
        <f>IFERROR(IF(ISBLANK('(1) เป้าหมายกับพอร์ตลงทุน'!A4),"",'(1) เป้าหมายกับพอร์ตลงทุน'!A4),"")</f>
        <v/>
      </c>
      <c r="C5" s="81" t="str">
        <f>IFERROR(IF(ISBLANK('(1) เป้าหมายกับพอร์ตลงทุน'!B4),"",'(1) เป้าหมายกับพอร์ตลงทุน'!B4),"")</f>
        <v/>
      </c>
      <c r="D5" s="84"/>
      <c r="E5" s="87" t="str">
        <f>IFERROR(IF(ISBLANK('(1) เป้าหมายกับพอร์ตลงทุน'!G4),"",'(1) เป้าหมายกับพอร์ตลงทุน'!G4),"")</f>
        <v/>
      </c>
      <c r="F5" s="34"/>
      <c r="G5" s="35"/>
      <c r="H5" s="36"/>
      <c r="I5" s="37"/>
      <c r="J5" s="38"/>
      <c r="K5" s="39" t="str">
        <f>IFERROR(IF(J5/$J$10=0,"",J5/$J$10),"")</f>
        <v/>
      </c>
      <c r="L5" s="40"/>
      <c r="N5" s="102" t="s">
        <v>40</v>
      </c>
      <c r="O5" s="102"/>
      <c r="P5" s="41" t="s">
        <v>13</v>
      </c>
      <c r="Q5" s="42" t="s">
        <v>41</v>
      </c>
    </row>
    <row r="6" spans="2:17" ht="24" x14ac:dyDescent="0.8">
      <c r="B6" s="82"/>
      <c r="C6" s="82"/>
      <c r="D6" s="85"/>
      <c r="E6" s="88"/>
      <c r="F6" s="34"/>
      <c r="G6" s="35"/>
      <c r="H6" s="36" t="str">
        <f t="shared" ref="H6:H9" si="0">IFERROR(IF(I6*$E$5=0,"",I6*$E$5),"")</f>
        <v/>
      </c>
      <c r="I6" s="37"/>
      <c r="J6" s="38"/>
      <c r="K6" s="39" t="str">
        <f t="shared" ref="K6" si="1">IFERROR(IF(J6/$J$10=0,"",J6/$J$10),"")</f>
        <v/>
      </c>
      <c r="L6" s="40"/>
      <c r="N6" s="103" t="s">
        <v>42</v>
      </c>
      <c r="O6" s="103"/>
      <c r="P6" s="41" t="s">
        <v>13</v>
      </c>
      <c r="Q6" s="42" t="s">
        <v>43</v>
      </c>
    </row>
    <row r="7" spans="2:17" ht="24" x14ac:dyDescent="0.8">
      <c r="B7" s="82"/>
      <c r="C7" s="82"/>
      <c r="D7" s="85"/>
      <c r="E7" s="88"/>
      <c r="F7" s="34"/>
      <c r="G7" s="35"/>
      <c r="H7" s="36" t="str">
        <f t="shared" si="0"/>
        <v/>
      </c>
      <c r="I7" s="37"/>
      <c r="J7" s="38"/>
      <c r="K7" s="39" t="str">
        <f>IFERROR(IF(J7/$J$10=0,"",J7/$J$10),"")</f>
        <v/>
      </c>
      <c r="L7" s="40"/>
      <c r="N7" s="102" t="s">
        <v>44</v>
      </c>
      <c r="O7" s="102"/>
      <c r="P7" s="41" t="s">
        <v>13</v>
      </c>
      <c r="Q7" s="43" t="s">
        <v>45</v>
      </c>
    </row>
    <row r="8" spans="2:17" ht="24" x14ac:dyDescent="0.8">
      <c r="B8" s="82"/>
      <c r="C8" s="82"/>
      <c r="D8" s="85"/>
      <c r="E8" s="88"/>
      <c r="F8" s="34"/>
      <c r="G8" s="35"/>
      <c r="H8" s="36" t="str">
        <f t="shared" si="0"/>
        <v/>
      </c>
      <c r="I8" s="37"/>
      <c r="J8" s="44"/>
      <c r="K8" s="39" t="str">
        <f>IFERROR(IF(J8/$J$10=0,"",J8/$J$10),"")</f>
        <v/>
      </c>
      <c r="L8" s="45"/>
      <c r="N8" s="102" t="s">
        <v>46</v>
      </c>
      <c r="O8" s="102"/>
      <c r="P8" s="41" t="s">
        <v>13</v>
      </c>
      <c r="Q8" s="43" t="s">
        <v>47</v>
      </c>
    </row>
    <row r="9" spans="2:17" ht="24" x14ac:dyDescent="0.8">
      <c r="B9" s="83"/>
      <c r="C9" s="83"/>
      <c r="D9" s="86"/>
      <c r="E9" s="89"/>
      <c r="F9" s="34"/>
      <c r="G9" s="35"/>
      <c r="H9" s="36" t="str">
        <f t="shared" si="0"/>
        <v/>
      </c>
      <c r="I9" s="37"/>
      <c r="J9" s="44"/>
      <c r="K9" s="39" t="str">
        <f>IFERROR(IF(J9/$J$10=0,"",J9/$J$10),"")</f>
        <v/>
      </c>
      <c r="L9" s="45"/>
      <c r="N9" s="102" t="s">
        <v>48</v>
      </c>
      <c r="O9" s="102"/>
      <c r="P9" s="41" t="s">
        <v>13</v>
      </c>
      <c r="Q9" s="43" t="s">
        <v>49</v>
      </c>
    </row>
    <row r="10" spans="2:17" s="52" customFormat="1" ht="24.5" thickBot="1" x14ac:dyDescent="0.85">
      <c r="B10" s="46" t="s">
        <v>50</v>
      </c>
      <c r="C10" s="47"/>
      <c r="D10" s="47"/>
      <c r="E10" s="47"/>
      <c r="F10" s="47"/>
      <c r="G10" s="47"/>
      <c r="H10" s="48" t="str">
        <f>IFERROR(IF(SUM(H5:H9)=E5,E5,"เช็คจำนวนเงินตามเป้าหมาย"),"")</f>
        <v>เช็คจำนวนเงินตามเป้าหมาย</v>
      </c>
      <c r="I10" s="49">
        <f>SUM(I5:I9)</f>
        <v>0</v>
      </c>
      <c r="J10" s="50" t="str">
        <f>IFERROR(IF(SUM(J5:J9)=0,"",SUM(J5:J9)),"")</f>
        <v/>
      </c>
      <c r="K10" s="49" t="str">
        <f>IFERROR(IF(SUM(K5:K9)=0,"",SUM(K5:K9)),"")</f>
        <v/>
      </c>
      <c r="L10" s="51"/>
      <c r="N10" s="102" t="s">
        <v>51</v>
      </c>
      <c r="O10" s="102"/>
      <c r="P10" s="41" t="s">
        <v>13</v>
      </c>
      <c r="Q10" s="43" t="s">
        <v>52</v>
      </c>
    </row>
    <row r="11" spans="2:17" ht="24.5" thickTop="1" x14ac:dyDescent="0.8">
      <c r="B11" s="81" t="str">
        <f>IFERROR(IF(ISBLANK('(1) เป้าหมายกับพอร์ตลงทุน'!A5),"",'(1) เป้าหมายกับพอร์ตลงทุน'!A5),"")</f>
        <v/>
      </c>
      <c r="C11" s="81" t="str">
        <f>IFERROR(IF(ISBLANK('(1) เป้าหมายกับพอร์ตลงทุน'!B5),"",'(1) เป้าหมายกับพอร์ตลงทุน'!B5),"")</f>
        <v/>
      </c>
      <c r="D11" s="84"/>
      <c r="E11" s="87" t="str">
        <f>IFERROR(IF(ISBLANK('(1) เป้าหมายกับพอร์ตลงทุน'!G5),"",'(1) เป้าหมายกับพอร์ตลงทุน'!G5),"")</f>
        <v/>
      </c>
      <c r="F11" s="10"/>
      <c r="G11" s="35"/>
      <c r="H11" s="36" t="str">
        <f>IFERROR(IF(I11*$E$5=0,"",I11*$E$5),"")</f>
        <v/>
      </c>
      <c r="I11" s="37"/>
      <c r="J11" s="53"/>
      <c r="K11" s="39" t="str">
        <f>IFERROR(IF(J11/$J$16=0,"",J11/$J$16),"")</f>
        <v/>
      </c>
      <c r="L11" s="54"/>
      <c r="N11" s="102" t="s">
        <v>53</v>
      </c>
      <c r="O11" s="102"/>
      <c r="P11" s="41" t="s">
        <v>17</v>
      </c>
      <c r="Q11" s="43" t="s">
        <v>54</v>
      </c>
    </row>
    <row r="12" spans="2:17" ht="24" x14ac:dyDescent="0.8">
      <c r="B12" s="82"/>
      <c r="C12" s="82"/>
      <c r="D12" s="85"/>
      <c r="E12" s="88"/>
      <c r="F12" s="10"/>
      <c r="G12" s="35"/>
      <c r="H12" s="36" t="str">
        <f t="shared" ref="H12:H15" si="2">IFERROR(IF(I12*$E$5=0,"",I12*$E$5),"")</f>
        <v/>
      </c>
      <c r="I12" s="37"/>
      <c r="J12" s="38"/>
      <c r="K12" s="39" t="str">
        <f>IFERROR(IF(J12/$J$16=0,"",J12/$J$16),"")</f>
        <v/>
      </c>
      <c r="L12" s="40"/>
      <c r="N12" s="102" t="s">
        <v>55</v>
      </c>
      <c r="O12" s="102"/>
      <c r="P12" s="41" t="s">
        <v>17</v>
      </c>
      <c r="Q12" s="43" t="s">
        <v>56</v>
      </c>
    </row>
    <row r="13" spans="2:17" ht="24" x14ac:dyDescent="0.8">
      <c r="B13" s="82"/>
      <c r="C13" s="82"/>
      <c r="D13" s="85"/>
      <c r="E13" s="88"/>
      <c r="F13" s="10"/>
      <c r="G13" s="35"/>
      <c r="H13" s="36" t="str">
        <f t="shared" si="2"/>
        <v/>
      </c>
      <c r="I13" s="37"/>
      <c r="J13" s="38"/>
      <c r="K13" s="39" t="str">
        <f>IFERROR(IF(J13/$J$16=0,"",J13/$J$16),"")</f>
        <v/>
      </c>
      <c r="L13" s="40"/>
      <c r="N13" s="102" t="s">
        <v>57</v>
      </c>
      <c r="O13" s="102"/>
      <c r="P13" s="41" t="s">
        <v>17</v>
      </c>
      <c r="Q13" s="43" t="s">
        <v>58</v>
      </c>
    </row>
    <row r="14" spans="2:17" ht="24" x14ac:dyDescent="0.8">
      <c r="B14" s="82"/>
      <c r="C14" s="82"/>
      <c r="D14" s="85"/>
      <c r="E14" s="88"/>
      <c r="F14" s="10"/>
      <c r="G14" s="35"/>
      <c r="H14" s="36" t="str">
        <f t="shared" si="2"/>
        <v/>
      </c>
      <c r="I14" s="37"/>
      <c r="J14" s="44"/>
      <c r="K14" s="39" t="str">
        <f>IFERROR(IF(J14/$J$16=0,"",J14/$J$16),"")</f>
        <v/>
      </c>
      <c r="L14" s="45"/>
      <c r="N14" s="102" t="s">
        <v>59</v>
      </c>
      <c r="O14" s="102"/>
      <c r="P14" s="41" t="s">
        <v>21</v>
      </c>
      <c r="Q14" s="43" t="s">
        <v>60</v>
      </c>
    </row>
    <row r="15" spans="2:17" ht="24" x14ac:dyDescent="0.8">
      <c r="B15" s="83"/>
      <c r="C15" s="83"/>
      <c r="D15" s="86"/>
      <c r="E15" s="89"/>
      <c r="F15" s="10"/>
      <c r="G15" s="35"/>
      <c r="H15" s="36" t="str">
        <f t="shared" si="2"/>
        <v/>
      </c>
      <c r="I15" s="37"/>
      <c r="J15" s="44"/>
      <c r="K15" s="39" t="str">
        <f>IFERROR(IF(J15/$J$16=0,"",J15/$J$16),"")</f>
        <v/>
      </c>
      <c r="L15" s="45"/>
      <c r="N15" s="102" t="s">
        <v>61</v>
      </c>
      <c r="O15" s="102"/>
      <c r="P15" s="41" t="s">
        <v>21</v>
      </c>
      <c r="Q15" s="43" t="s">
        <v>62</v>
      </c>
    </row>
    <row r="16" spans="2:17" s="52" customFormat="1" ht="24.5" thickBot="1" x14ac:dyDescent="0.85">
      <c r="B16" s="46" t="s">
        <v>50</v>
      </c>
      <c r="C16" s="47"/>
      <c r="D16" s="47"/>
      <c r="E16" s="47"/>
      <c r="F16" s="47"/>
      <c r="G16" s="47"/>
      <c r="H16" s="48" t="str">
        <f>IFERROR(IF(SUM(H11:H15)=E11,E11,"เช็คจำนวนเงินตามเป้าหมาย"),"")</f>
        <v>เช็คจำนวนเงินตามเป้าหมาย</v>
      </c>
      <c r="I16" s="49">
        <f>SUM(I11:I15)</f>
        <v>0</v>
      </c>
      <c r="J16" s="50" t="str">
        <f>IFERROR(IF(SUM(J11:J15)=0,"",SUM(J11:J15)),"")</f>
        <v/>
      </c>
      <c r="K16" s="49" t="str">
        <f>IFERROR(IF(SUM(K11:K15)=0,"",SUM(K11:K15)),"")</f>
        <v/>
      </c>
      <c r="L16" s="51"/>
      <c r="N16" s="102" t="s">
        <v>63</v>
      </c>
      <c r="O16" s="102"/>
      <c r="P16" s="41" t="s">
        <v>64</v>
      </c>
      <c r="Q16" s="43" t="s">
        <v>65</v>
      </c>
    </row>
    <row r="17" spans="2:17" ht="24.5" thickTop="1" x14ac:dyDescent="0.8">
      <c r="B17" s="81" t="str">
        <f>IFERROR(IF(ISBLANK('(1) เป้าหมายกับพอร์ตลงทุน'!A6),"",'(1) เป้าหมายกับพอร์ตลงทุน'!A6),"")</f>
        <v/>
      </c>
      <c r="C17" s="81" t="str">
        <f>IFERROR(IF(ISBLANK('(1) เป้าหมายกับพอร์ตลงทุน'!B6),"",'(1) เป้าหมายกับพอร์ตลงทุน'!B6),"")</f>
        <v/>
      </c>
      <c r="D17" s="84"/>
      <c r="E17" s="87" t="str">
        <f>IFERROR(IF(ISBLANK('(1) เป้าหมายกับพอร์ตลงทุน'!G6),"",'(1) เป้าหมายกับพอร์ตลงทุน'!G6),"")</f>
        <v/>
      </c>
      <c r="F17" s="10"/>
      <c r="G17" s="35"/>
      <c r="H17" s="36" t="str">
        <f>IFERROR(IF(I17*$E$5=0,"",I17*$E$5),"")</f>
        <v/>
      </c>
      <c r="I17" s="37"/>
      <c r="J17" s="53"/>
      <c r="K17" s="39" t="str">
        <f>IFERROR(IF(J17/$J$22=0,"",J17/$J$22),"")</f>
        <v/>
      </c>
      <c r="L17" s="54"/>
      <c r="N17" s="102" t="s">
        <v>66</v>
      </c>
      <c r="O17" s="102"/>
      <c r="P17" s="41" t="s">
        <v>64</v>
      </c>
      <c r="Q17" s="43" t="s">
        <v>65</v>
      </c>
    </row>
    <row r="18" spans="2:17" ht="24" x14ac:dyDescent="0.8">
      <c r="B18" s="82"/>
      <c r="C18" s="82"/>
      <c r="D18" s="85"/>
      <c r="E18" s="88"/>
      <c r="F18" s="10"/>
      <c r="G18" s="35"/>
      <c r="H18" s="36" t="str">
        <f t="shared" ref="H18:H21" si="3">IFERROR(IF(I18*$E$5=0,"",I18*$E$5),"")</f>
        <v/>
      </c>
      <c r="I18" s="37"/>
      <c r="J18" s="53"/>
      <c r="K18" s="39" t="str">
        <f>IFERROR(IF(J18/$J$22=0,"",J18/$J$22),"")</f>
        <v/>
      </c>
      <c r="L18" s="40"/>
      <c r="N18" s="102" t="s">
        <v>67</v>
      </c>
      <c r="O18" s="102"/>
      <c r="P18" s="41" t="s">
        <v>21</v>
      </c>
      <c r="Q18" s="43" t="s">
        <v>68</v>
      </c>
    </row>
    <row r="19" spans="2:17" ht="24" x14ac:dyDescent="0.8">
      <c r="B19" s="82"/>
      <c r="C19" s="82"/>
      <c r="D19" s="85"/>
      <c r="E19" s="88"/>
      <c r="F19" s="10"/>
      <c r="G19" s="35"/>
      <c r="H19" s="36" t="str">
        <f t="shared" si="3"/>
        <v/>
      </c>
      <c r="I19" s="37"/>
      <c r="J19" s="53"/>
      <c r="K19" s="39" t="str">
        <f>IFERROR(IF(J19/$J$22=0,"",J19/$J$22),"")</f>
        <v/>
      </c>
      <c r="L19" s="40"/>
      <c r="N19" s="102" t="s">
        <v>69</v>
      </c>
      <c r="O19" s="102"/>
      <c r="P19" s="41" t="s">
        <v>21</v>
      </c>
      <c r="Q19" s="43" t="s">
        <v>70</v>
      </c>
    </row>
    <row r="20" spans="2:17" ht="24" x14ac:dyDescent="0.8">
      <c r="B20" s="82"/>
      <c r="C20" s="82"/>
      <c r="D20" s="85"/>
      <c r="E20" s="88"/>
      <c r="F20" s="10"/>
      <c r="G20" s="35"/>
      <c r="H20" s="36" t="str">
        <f t="shared" si="3"/>
        <v/>
      </c>
      <c r="I20" s="37"/>
      <c r="J20" s="53"/>
      <c r="K20" s="39" t="str">
        <f>IFERROR(IF(J20/$J$22=0,"",J20/$J$22),"")</f>
        <v/>
      </c>
      <c r="L20" s="45"/>
      <c r="N20" s="102" t="s">
        <v>71</v>
      </c>
      <c r="O20" s="102"/>
      <c r="P20" s="41" t="s">
        <v>64</v>
      </c>
      <c r="Q20" s="43" t="s">
        <v>72</v>
      </c>
    </row>
    <row r="21" spans="2:17" ht="24" x14ac:dyDescent="0.8">
      <c r="B21" s="83"/>
      <c r="C21" s="83"/>
      <c r="D21" s="86"/>
      <c r="E21" s="89"/>
      <c r="F21" s="10"/>
      <c r="G21" s="35"/>
      <c r="H21" s="36" t="str">
        <f t="shared" si="3"/>
        <v/>
      </c>
      <c r="I21" s="37"/>
      <c r="J21" s="53"/>
      <c r="K21" s="39" t="str">
        <f>IFERROR(IF(J21/$J$22=0,"",J21/$J$22),"")</f>
        <v/>
      </c>
      <c r="L21" s="45"/>
      <c r="N21" s="102" t="s">
        <v>73</v>
      </c>
      <c r="O21" s="102"/>
      <c r="P21" s="41" t="s">
        <v>64</v>
      </c>
      <c r="Q21" s="43" t="s">
        <v>74</v>
      </c>
    </row>
    <row r="22" spans="2:17" s="52" customFormat="1" ht="24.5" thickBot="1" x14ac:dyDescent="0.85">
      <c r="B22" s="46" t="s">
        <v>50</v>
      </c>
      <c r="C22" s="47"/>
      <c r="D22" s="47"/>
      <c r="E22" s="47"/>
      <c r="F22" s="47"/>
      <c r="G22" s="47"/>
      <c r="H22" s="48" t="str">
        <f>IFERROR(IF(SUM(H17:H21)=E17,E17,"เช็คจำนวนเงินตามเป้าหมาย"),"")</f>
        <v>เช็คจำนวนเงินตามเป้าหมาย</v>
      </c>
      <c r="I22" s="49">
        <f>SUM(I17:I21)</f>
        <v>0</v>
      </c>
      <c r="J22" s="50" t="str">
        <f>IFERROR(IF(SUM(J17:J21)=0,"",SUM(J17:J21)),"")</f>
        <v/>
      </c>
      <c r="K22" s="49" t="str">
        <f>IFERROR(IF(SUM(K17:K21)=0,"",SUM(K17:K21)),"")</f>
        <v/>
      </c>
      <c r="L22" s="51"/>
      <c r="N22" s="102" t="s">
        <v>75</v>
      </c>
      <c r="O22" s="102"/>
      <c r="P22" s="41" t="s">
        <v>17</v>
      </c>
      <c r="Q22" s="43" t="s">
        <v>76</v>
      </c>
    </row>
    <row r="23" spans="2:17" ht="24.5" thickTop="1" x14ac:dyDescent="0.8">
      <c r="B23" s="81" t="str">
        <f>IFERROR(IF(ISBLANK('(1) เป้าหมายกับพอร์ตลงทุน'!A7),"",'(1) เป้าหมายกับพอร์ตลงทุน'!A7),"")</f>
        <v/>
      </c>
      <c r="C23" s="81" t="str">
        <f>IFERROR(IF(ISBLANK('(1) เป้าหมายกับพอร์ตลงทุน'!B7),"",'(1) เป้าหมายกับพอร์ตลงทุน'!B7),"")</f>
        <v/>
      </c>
      <c r="D23" s="84"/>
      <c r="E23" s="87" t="str">
        <f>IFERROR(IF(ISBLANK('(1) เป้าหมายกับพอร์ตลงทุน'!G7),"",'(1) เป้าหมายกับพอร์ตลงทุน'!G7),"")</f>
        <v/>
      </c>
      <c r="F23" s="10"/>
      <c r="G23" s="35"/>
      <c r="H23" s="36" t="str">
        <f>IFERROR(IF(I23*$E$5=0,"",I23*$E$5),"")</f>
        <v/>
      </c>
      <c r="I23" s="37"/>
      <c r="J23" s="55"/>
      <c r="K23" s="39" t="str">
        <f>IFERROR(IF(J23/$J$28=0,"",J23/$J$28),"")</f>
        <v/>
      </c>
      <c r="L23" s="54"/>
      <c r="N23" s="102" t="s">
        <v>77</v>
      </c>
      <c r="O23" s="102"/>
      <c r="P23" s="41" t="s">
        <v>17</v>
      </c>
      <c r="Q23" s="43" t="s">
        <v>78</v>
      </c>
    </row>
    <row r="24" spans="2:17" ht="24" x14ac:dyDescent="0.8">
      <c r="B24" s="82"/>
      <c r="C24" s="82"/>
      <c r="D24" s="85"/>
      <c r="E24" s="88"/>
      <c r="F24" s="10"/>
      <c r="G24" s="35"/>
      <c r="H24" s="36" t="str">
        <f t="shared" ref="H24:H27" si="4">IFERROR(IF(I24*$E$5=0,"",I24*$E$5),"")</f>
        <v/>
      </c>
      <c r="I24" s="37"/>
      <c r="J24" s="56"/>
      <c r="K24" s="39" t="str">
        <f>IFERROR(IF(J24/$J$28=0,"",J24/$J$28),"")</f>
        <v/>
      </c>
      <c r="L24" s="40"/>
      <c r="N24" s="102" t="s">
        <v>79</v>
      </c>
      <c r="O24" s="102"/>
      <c r="P24" s="41" t="s">
        <v>13</v>
      </c>
      <c r="Q24" s="43" t="s">
        <v>80</v>
      </c>
    </row>
    <row r="25" spans="2:17" ht="24" x14ac:dyDescent="0.8">
      <c r="B25" s="82"/>
      <c r="C25" s="82"/>
      <c r="D25" s="85"/>
      <c r="E25" s="88"/>
      <c r="F25" s="10"/>
      <c r="G25" s="35"/>
      <c r="H25" s="36" t="str">
        <f t="shared" si="4"/>
        <v/>
      </c>
      <c r="I25" s="37"/>
      <c r="J25" s="56"/>
      <c r="K25" s="39" t="str">
        <f>IFERROR(IF(J25/$J$28=0,"",J25/$J$28),"")</f>
        <v/>
      </c>
      <c r="L25" s="40"/>
      <c r="N25" s="102" t="s">
        <v>81</v>
      </c>
      <c r="O25" s="102"/>
      <c r="P25" s="41"/>
      <c r="Q25" s="42"/>
    </row>
    <row r="26" spans="2:17" ht="24" x14ac:dyDescent="0.8">
      <c r="B26" s="82"/>
      <c r="C26" s="82"/>
      <c r="D26" s="85"/>
      <c r="E26" s="88"/>
      <c r="F26" s="10"/>
      <c r="G26" s="35"/>
      <c r="H26" s="36" t="str">
        <f t="shared" si="4"/>
        <v/>
      </c>
      <c r="I26" s="37"/>
      <c r="J26" s="57"/>
      <c r="K26" s="39" t="str">
        <f>IFERROR(IF(J26/$J$28=0,"",J26/$J$28),"")</f>
        <v/>
      </c>
      <c r="L26" s="45"/>
    </row>
    <row r="27" spans="2:17" ht="24" x14ac:dyDescent="0.8">
      <c r="B27" s="83"/>
      <c r="C27" s="83"/>
      <c r="D27" s="86"/>
      <c r="E27" s="89"/>
      <c r="F27" s="10"/>
      <c r="G27" s="35"/>
      <c r="H27" s="36" t="str">
        <f t="shared" si="4"/>
        <v/>
      </c>
      <c r="I27" s="37"/>
      <c r="J27" s="57"/>
      <c r="K27" s="39" t="str">
        <f>IFERROR(IF(J27/$J$28=0,"",J27/$J$28),"")</f>
        <v/>
      </c>
      <c r="L27" s="45"/>
    </row>
    <row r="28" spans="2:17" s="52" customFormat="1" ht="24.5" thickBot="1" x14ac:dyDescent="0.85">
      <c r="B28" s="46" t="s">
        <v>50</v>
      </c>
      <c r="C28" s="47"/>
      <c r="D28" s="47"/>
      <c r="E28" s="47"/>
      <c r="F28" s="47"/>
      <c r="G28" s="47"/>
      <c r="H28" s="48" t="str">
        <f>IFERROR(IF(SUM(H23:H27)=E23,E23,"เช็คจำนวนเงินตามเป้าหมาย"),"")</f>
        <v>เช็คจำนวนเงินตามเป้าหมาย</v>
      </c>
      <c r="I28" s="49">
        <f>SUM(I23:I27)</f>
        <v>0</v>
      </c>
      <c r="J28" s="50" t="str">
        <f>IFERROR(IF(SUM(J23:J27)=0,"",SUM(J23:J27)),"")</f>
        <v/>
      </c>
      <c r="K28" s="49" t="str">
        <f>IFERROR(IF(SUM(K23:K27)=0,"",SUM(K23:K27)),"")</f>
        <v/>
      </c>
      <c r="L28" s="51"/>
    </row>
    <row r="29" spans="2:17" ht="24.5" thickTop="1" x14ac:dyDescent="0.8">
      <c r="B29" s="81" t="str">
        <f>IFERROR(IF(ISBLANK('(1) เป้าหมายกับพอร์ตลงทุน'!A8),"",'(1) เป้าหมายกับพอร์ตลงทุน'!A8),"")</f>
        <v/>
      </c>
      <c r="C29" s="81" t="str">
        <f>IFERROR(IF(ISBLANK('(1) เป้าหมายกับพอร์ตลงทุน'!B8),"",'(1) เป้าหมายกับพอร์ตลงทุน'!B8),"")</f>
        <v/>
      </c>
      <c r="D29" s="84"/>
      <c r="E29" s="87" t="str">
        <f>IFERROR(IF(ISBLANK('(1) เป้าหมายกับพอร์ตลงทุน'!G8),"",'(1) เป้าหมายกับพอร์ตลงทุน'!G8),"")</f>
        <v/>
      </c>
      <c r="F29" s="10"/>
      <c r="G29" s="35"/>
      <c r="H29" s="36" t="str">
        <f>IFERROR(IF(I29*$E$5=0,"",I29*$E$5),"")</f>
        <v/>
      </c>
      <c r="I29" s="37"/>
      <c r="J29" s="55"/>
      <c r="K29" s="39" t="str">
        <f>IFERROR(IF(J29/$J$34=0,"",J29/$J$34),"")</f>
        <v/>
      </c>
      <c r="L29" s="54"/>
    </row>
    <row r="30" spans="2:17" ht="24" x14ac:dyDescent="0.8">
      <c r="B30" s="82"/>
      <c r="C30" s="82"/>
      <c r="D30" s="85"/>
      <c r="E30" s="88"/>
      <c r="F30" s="10"/>
      <c r="G30" s="35"/>
      <c r="H30" s="36" t="str">
        <f t="shared" ref="H30:H33" si="5">IFERROR(IF(I30*$E$5=0,"",I30*$E$5),"")</f>
        <v/>
      </c>
      <c r="I30" s="37"/>
      <c r="J30" s="56"/>
      <c r="K30" s="39" t="str">
        <f>IFERROR(IF(J30/$J$34=0,"",J30/$J$34),"")</f>
        <v/>
      </c>
      <c r="L30" s="40"/>
    </row>
    <row r="31" spans="2:17" ht="24" x14ac:dyDescent="0.8">
      <c r="B31" s="82"/>
      <c r="C31" s="82"/>
      <c r="D31" s="85"/>
      <c r="E31" s="88"/>
      <c r="F31" s="10"/>
      <c r="G31" s="35"/>
      <c r="H31" s="36" t="str">
        <f t="shared" si="5"/>
        <v/>
      </c>
      <c r="I31" s="37"/>
      <c r="J31" s="56"/>
      <c r="K31" s="39" t="str">
        <f>IFERROR(IF(J31/$J$34=0,"",J31/$J$34),"")</f>
        <v/>
      </c>
      <c r="L31" s="40"/>
    </row>
    <row r="32" spans="2:17" ht="24" x14ac:dyDescent="0.8">
      <c r="B32" s="82"/>
      <c r="C32" s="82"/>
      <c r="D32" s="85"/>
      <c r="E32" s="88"/>
      <c r="F32" s="10"/>
      <c r="G32" s="35"/>
      <c r="H32" s="36" t="str">
        <f t="shared" si="5"/>
        <v/>
      </c>
      <c r="I32" s="37"/>
      <c r="J32" s="57"/>
      <c r="K32" s="39" t="str">
        <f>IFERROR(IF(J32/$J$34=0,"",J32/$J$34),"")</f>
        <v/>
      </c>
      <c r="L32" s="45"/>
    </row>
    <row r="33" spans="2:12" ht="24" x14ac:dyDescent="0.8">
      <c r="B33" s="83"/>
      <c r="C33" s="83"/>
      <c r="D33" s="86"/>
      <c r="E33" s="89"/>
      <c r="F33" s="10"/>
      <c r="G33" s="35"/>
      <c r="H33" s="36" t="str">
        <f t="shared" si="5"/>
        <v/>
      </c>
      <c r="I33" s="37"/>
      <c r="J33" s="57"/>
      <c r="K33" s="39" t="str">
        <f>IFERROR(IF(J33/$J$34=0,"",J33/$J$34),"")</f>
        <v/>
      </c>
      <c r="L33" s="45"/>
    </row>
    <row r="34" spans="2:12" s="52" customFormat="1" ht="24.5" thickBot="1" x14ac:dyDescent="0.85">
      <c r="B34" s="58" t="s">
        <v>50</v>
      </c>
      <c r="C34" s="59"/>
      <c r="D34" s="59"/>
      <c r="E34" s="59"/>
      <c r="F34" s="59"/>
      <c r="G34" s="59"/>
      <c r="H34" s="48" t="str">
        <f>IFERROR(IF(SUM(H29:H33)=E29,E29,"เช็คจำนวนเงินตามเป้าหมาย"),"")</f>
        <v>เช็คจำนวนเงินตามเป้าหมาย</v>
      </c>
      <c r="I34" s="49">
        <f>SUM(I29:I33)</f>
        <v>0</v>
      </c>
      <c r="J34" s="50" t="str">
        <f>IFERROR(IF(SUM(J29:J33)=0,"",SUM(J29:J33)),"")</f>
        <v/>
      </c>
      <c r="K34" s="49" t="str">
        <f>IFERROR(IF(SUM(K29:K33)=0,"",SUM(K29:K33)),"")</f>
        <v/>
      </c>
      <c r="L34" s="51"/>
    </row>
    <row r="35" spans="2:12" ht="17.5" thickTop="1" x14ac:dyDescent="0.6"/>
    <row r="36" spans="2:12" ht="16" customHeight="1" x14ac:dyDescent="0.6">
      <c r="J36" s="28"/>
      <c r="K36" s="28"/>
    </row>
    <row r="37" spans="2:12" ht="15.65" customHeight="1" x14ac:dyDescent="0.6">
      <c r="J37" s="28"/>
      <c r="K37" s="28"/>
    </row>
    <row r="42" spans="2:12" ht="28.5" customHeight="1" x14ac:dyDescent="0.8">
      <c r="B42" s="76" t="s">
        <v>82</v>
      </c>
      <c r="C42" s="76"/>
      <c r="D42" s="76"/>
      <c r="E42" s="76"/>
    </row>
    <row r="43" spans="2:12" ht="24" customHeight="1" x14ac:dyDescent="0.8">
      <c r="C43" s="61"/>
    </row>
    <row r="44" spans="2:12" ht="42.65" customHeight="1" x14ac:dyDescent="0.6">
      <c r="B44" s="62" t="s">
        <v>83</v>
      </c>
      <c r="C44" s="62" t="s">
        <v>2</v>
      </c>
      <c r="D44" s="62" t="s">
        <v>31</v>
      </c>
      <c r="E44" s="63" t="s">
        <v>84</v>
      </c>
    </row>
    <row r="45" spans="2:12" ht="24" x14ac:dyDescent="0.8">
      <c r="B45" s="77" t="str">
        <f>$B$5</f>
        <v/>
      </c>
      <c r="C45" s="77" t="str">
        <f>$C$5</f>
        <v/>
      </c>
      <c r="D45" s="64" t="s">
        <v>25</v>
      </c>
      <c r="E45" s="65" t="str">
        <f>IF(SUMIF($G$5:$G$9,"ความเสี่ยงต่ำ",$K$5:$K$9)=0,"",SUMIF($G$5:$G$9,"ความเสี่ยงต่ำ",$K$5:$K$9))</f>
        <v/>
      </c>
    </row>
    <row r="46" spans="2:12" ht="24" x14ac:dyDescent="0.8">
      <c r="B46" s="78"/>
      <c r="C46" s="78"/>
      <c r="D46" s="64" t="s">
        <v>24</v>
      </c>
      <c r="E46" s="65" t="str">
        <f>IF(SUMIF($G$5:$G$9,"ความเสี่ยงปานกลาง",$K$5:$K$9)=0,"",SUMIF($G$5:$G$9,"ความเสี่ยงปานกลาง",$K$5:$K$9))</f>
        <v/>
      </c>
    </row>
    <row r="47" spans="2:12" ht="24" x14ac:dyDescent="0.8">
      <c r="B47" s="79"/>
      <c r="C47" s="79"/>
      <c r="D47" s="64" t="s">
        <v>85</v>
      </c>
      <c r="E47" s="65" t="str">
        <f>IF(SUMIF($G$5:$G$9,"ความเสี่ยงสูง",$K$5:$K$9)=0,"",SUMIF($G$5:$G$9,"ความเสี่ยงสูง",$K$5:$K$9))</f>
        <v/>
      </c>
    </row>
    <row r="48" spans="2:12" ht="24" x14ac:dyDescent="0.8">
      <c r="B48" s="66"/>
      <c r="C48" s="66"/>
      <c r="D48" s="66"/>
      <c r="E48" s="67"/>
    </row>
    <row r="49" spans="1:6" ht="55.5" customHeight="1" x14ac:dyDescent="0.6">
      <c r="B49" s="62" t="s">
        <v>83</v>
      </c>
      <c r="C49" s="62" t="s">
        <v>2</v>
      </c>
      <c r="D49" s="62" t="s">
        <v>31</v>
      </c>
      <c r="E49" s="63" t="s">
        <v>86</v>
      </c>
      <c r="F49" s="68"/>
    </row>
    <row r="50" spans="1:6" ht="24" x14ac:dyDescent="0.8">
      <c r="B50" s="77" t="str">
        <f>$B$11</f>
        <v/>
      </c>
      <c r="C50" s="77" t="str">
        <f>$C$11</f>
        <v/>
      </c>
      <c r="D50" s="69" t="s">
        <v>25</v>
      </c>
      <c r="E50" s="65" t="str">
        <f>IF(SUMIF($G$11:$G$15,"ความเสี่ยงต่ำ",$K$11:$K$15)=0,"",SUMIF($G$11:$G$15,"ความเสี่ยงต่ำ",$K$11:$K$15))</f>
        <v/>
      </c>
    </row>
    <row r="51" spans="1:6" ht="24" x14ac:dyDescent="0.8">
      <c r="B51" s="78"/>
      <c r="C51" s="78"/>
      <c r="D51" s="64" t="s">
        <v>24</v>
      </c>
      <c r="E51" s="65" t="str">
        <f>IF(SUMIF($G$11:$G$15,"ความเสี่ยงปานกลาง",$K$11:$K$15)=0,"",SUMIF($G$11:$G$15,"ความเสี่ยงปานกลาง",$K$11:$K$15))</f>
        <v/>
      </c>
    </row>
    <row r="52" spans="1:6" ht="24" x14ac:dyDescent="0.8">
      <c r="B52" s="79"/>
      <c r="C52" s="79"/>
      <c r="D52" s="64" t="s">
        <v>85</v>
      </c>
      <c r="E52" s="65" t="str">
        <f>IF(SUMIF($G$11:$G$15,"ความเสี่ยงสูง",$K$11:$K$15)=0,"",SUMIF($G$11:$G$15,"ความเสี่ยงสูง",$K$11:$K$15))</f>
        <v/>
      </c>
    </row>
    <row r="54" spans="1:6" ht="60" customHeight="1" x14ac:dyDescent="0.6">
      <c r="B54" s="62" t="s">
        <v>83</v>
      </c>
      <c r="C54" s="62" t="s">
        <v>2</v>
      </c>
      <c r="D54" s="62" t="s">
        <v>31</v>
      </c>
      <c r="E54" s="63" t="s">
        <v>87</v>
      </c>
    </row>
    <row r="55" spans="1:6" ht="24" x14ac:dyDescent="0.8">
      <c r="B55" s="77" t="str">
        <f>$B$17</f>
        <v/>
      </c>
      <c r="C55" s="77" t="str">
        <f>$C$17</f>
        <v/>
      </c>
      <c r="D55" s="69" t="s">
        <v>25</v>
      </c>
      <c r="E55" s="65" t="str">
        <f>IF(SUMIF($G$17:$G$21,"ความเสี่ยงต่ำ",$K$17:$K$21)=0,"",SUMIF($G$17:$G$21,"ความเสี่ยงต่ำ",$K$17:$K$21))</f>
        <v/>
      </c>
    </row>
    <row r="56" spans="1:6" ht="24" x14ac:dyDescent="0.8">
      <c r="B56" s="78"/>
      <c r="C56" s="78"/>
      <c r="D56" s="64" t="s">
        <v>24</v>
      </c>
      <c r="E56" s="65" t="str">
        <f>IF(SUMIF($G$17:$G$21,"ความเสี่ยงปานกลาง",$K$17:$K$21)=0,"",SUMIF($G$17:$G$21,"ความเสี่ยงปานกลาง",$K$17:$K$21))</f>
        <v/>
      </c>
    </row>
    <row r="57" spans="1:6" ht="24" x14ac:dyDescent="0.8">
      <c r="B57" s="79"/>
      <c r="C57" s="79"/>
      <c r="D57" s="64" t="s">
        <v>85</v>
      </c>
      <c r="E57" s="65" t="str">
        <f>IF(SUMIF($G$17:$G$21,"ความเสี่ยงสูง",$K$17:$K$21)=0,"",SUMIF($G$17:$G$21,"ความเสี่ยงสูง",$K$17:$K$21))</f>
        <v/>
      </c>
    </row>
    <row r="59" spans="1:6" ht="55.5" customHeight="1" x14ac:dyDescent="0.6">
      <c r="B59" s="62" t="s">
        <v>83</v>
      </c>
      <c r="C59" s="62" t="s">
        <v>2</v>
      </c>
      <c r="D59" s="62" t="s">
        <v>31</v>
      </c>
      <c r="E59" s="63" t="s">
        <v>88</v>
      </c>
    </row>
    <row r="60" spans="1:6" ht="24" x14ac:dyDescent="0.8">
      <c r="B60" s="77" t="str">
        <f>$B$23</f>
        <v/>
      </c>
      <c r="C60" s="77" t="str">
        <f>$C$23</f>
        <v/>
      </c>
      <c r="D60" s="69" t="s">
        <v>25</v>
      </c>
      <c r="E60" s="65" t="str">
        <f>IF(SUMIF($G$23:$G$27,"ความเสี่ยงต่ำ",$K$23:$K$27)=0,"",SUMIF($G$23:$G$27,"ความเสี่ยงต่ำ",$K$23:$K$27))</f>
        <v/>
      </c>
    </row>
    <row r="61" spans="1:6" ht="24" x14ac:dyDescent="0.8">
      <c r="B61" s="78"/>
      <c r="C61" s="78"/>
      <c r="D61" s="64" t="s">
        <v>24</v>
      </c>
      <c r="E61" s="65" t="str">
        <f>IF(SUMIF($G$23:$G$27,"ความเสี่ยงปานกลาง",$K$23:$K$27)=0,"",SUMIF($G$23:$G$27,"ความเสี่ยงปานกลาง",$K$23:$K$27))</f>
        <v/>
      </c>
    </row>
    <row r="62" spans="1:6" ht="24" x14ac:dyDescent="0.8">
      <c r="B62" s="79"/>
      <c r="C62" s="79"/>
      <c r="D62" s="64" t="s">
        <v>85</v>
      </c>
      <c r="E62" s="65" t="str">
        <f>IF(SUMIF($G$23:$G$27,"ความเสี่ยงสูง",$K$23:$K$27)=0,"",SUMIF($G$23:$G$27,"ความเสี่ยงสูง",$K$23:$K$27))</f>
        <v/>
      </c>
    </row>
    <row r="64" spans="1:6" ht="53.5" customHeight="1" x14ac:dyDescent="0.6">
      <c r="A64" s="68"/>
      <c r="B64" s="62" t="s">
        <v>83</v>
      </c>
      <c r="C64" s="62" t="s">
        <v>2</v>
      </c>
      <c r="D64" s="62" t="s">
        <v>31</v>
      </c>
      <c r="E64" s="63" t="s">
        <v>89</v>
      </c>
    </row>
    <row r="65" spans="2:11" ht="24" x14ac:dyDescent="0.8">
      <c r="B65" s="80" t="str">
        <f>$B$29</f>
        <v/>
      </c>
      <c r="C65" s="80" t="str">
        <f>$C$29</f>
        <v/>
      </c>
      <c r="D65" s="64" t="s">
        <v>25</v>
      </c>
      <c r="E65" s="65" t="str">
        <f>IF(SUMIF($G$29:$G$33,"ความเสี่ยงต่ำ",$K$29:$K$33)=0,"",SUMIF($G$29:$G$33,"ความเสี่ยงต่ำ",$K$29:$K$33))</f>
        <v/>
      </c>
    </row>
    <row r="66" spans="2:11" ht="24" x14ac:dyDescent="0.8">
      <c r="B66" s="80"/>
      <c r="C66" s="80"/>
      <c r="D66" s="64" t="s">
        <v>24</v>
      </c>
      <c r="E66" s="65" t="str">
        <f>IF(SUMIF($G$29:$G$33,"ความเสี่ยงปานกลาง",$K$29:$K$33)=0,"",SUMIF($G$29:$G$33,"ความเสี่ยงปานกลาง",$K$29:$K$33))</f>
        <v/>
      </c>
    </row>
    <row r="67" spans="2:11" ht="24" x14ac:dyDescent="0.8">
      <c r="B67" s="80"/>
      <c r="C67" s="80"/>
      <c r="D67" s="64" t="s">
        <v>85</v>
      </c>
      <c r="E67" s="65" t="str">
        <f>IF(SUMIF($G$29:$G$33,"ความเสี่ยงสูง",$K$29:$K$33)=0,"",SUMIF($G$29:$G$33,"ความเสี่ยงสูง",$K$29:$K$33))</f>
        <v/>
      </c>
    </row>
    <row r="70" spans="2:11" ht="16.5" customHeight="1" x14ac:dyDescent="0.6">
      <c r="J70" s="27"/>
      <c r="K70" s="28"/>
    </row>
    <row r="71" spans="2:11" ht="16.5" customHeight="1" x14ac:dyDescent="0.6">
      <c r="J71" s="27"/>
      <c r="K71" s="28"/>
    </row>
  </sheetData>
  <sheetProtection sheet="1" objects="1" scenarios="1"/>
  <mergeCells count="66">
    <mergeCell ref="P3:P4"/>
    <mergeCell ref="N24:O24"/>
    <mergeCell ref="N25:O25"/>
    <mergeCell ref="N3:O4"/>
    <mergeCell ref="Q3:Q4"/>
    <mergeCell ref="N19:O19"/>
    <mergeCell ref="N20:O20"/>
    <mergeCell ref="N21:O21"/>
    <mergeCell ref="N22:O22"/>
    <mergeCell ref="N23:O23"/>
    <mergeCell ref="N14:O14"/>
    <mergeCell ref="N15:O15"/>
    <mergeCell ref="N16:O16"/>
    <mergeCell ref="N17:O17"/>
    <mergeCell ref="N18:O18"/>
    <mergeCell ref="N9:O9"/>
    <mergeCell ref="N13:O13"/>
    <mergeCell ref="N5:O5"/>
    <mergeCell ref="N6:O6"/>
    <mergeCell ref="N7:O7"/>
    <mergeCell ref="N8:O8"/>
    <mergeCell ref="L3:L4"/>
    <mergeCell ref="B5:B9"/>
    <mergeCell ref="N10:O10"/>
    <mergeCell ref="N11:O11"/>
    <mergeCell ref="N12:O12"/>
    <mergeCell ref="B1:C1"/>
    <mergeCell ref="B11:B15"/>
    <mergeCell ref="C11:C15"/>
    <mergeCell ref="D11:D15"/>
    <mergeCell ref="E11:E15"/>
    <mergeCell ref="B2:K2"/>
    <mergeCell ref="B3:B4"/>
    <mergeCell ref="C3:C4"/>
    <mergeCell ref="D3:D4"/>
    <mergeCell ref="E3:E4"/>
    <mergeCell ref="F3:F4"/>
    <mergeCell ref="G3:G4"/>
    <mergeCell ref="H3:I3"/>
    <mergeCell ref="J3:K3"/>
    <mergeCell ref="B23:B27"/>
    <mergeCell ref="C23:C27"/>
    <mergeCell ref="D23:D27"/>
    <mergeCell ref="E23:E27"/>
    <mergeCell ref="B29:B33"/>
    <mergeCell ref="C29:C33"/>
    <mergeCell ref="D29:D33"/>
    <mergeCell ref="E29:E33"/>
    <mergeCell ref="C5:C9"/>
    <mergeCell ref="D5:D9"/>
    <mergeCell ref="E5:E9"/>
    <mergeCell ref="B17:B21"/>
    <mergeCell ref="C17:C21"/>
    <mergeCell ref="D17:D21"/>
    <mergeCell ref="E17:E21"/>
    <mergeCell ref="B55:B57"/>
    <mergeCell ref="C55:C57"/>
    <mergeCell ref="B60:B62"/>
    <mergeCell ref="C60:C62"/>
    <mergeCell ref="B65:B67"/>
    <mergeCell ref="C65:C67"/>
    <mergeCell ref="B42:E42"/>
    <mergeCell ref="B45:B47"/>
    <mergeCell ref="C45:C47"/>
    <mergeCell ref="B50:B52"/>
    <mergeCell ref="C50:C52"/>
  </mergeCells>
  <pageMargins left="0.7" right="0.7" top="0.75" bottom="0.75" header="0.3" footer="0.3"/>
  <pageSetup paperSize="9" scale="53" orientation="landscape" r:id="rId1"/>
  <rowBreaks count="1" manualBreakCount="1">
    <brk id="37" max="11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0C6D412-70F0-4CA1-91E4-1A3DFC1385FE}">
          <x14:formula1>
            <xm:f>'Dropdown List_Data'!$D$4:$D$25</xm:f>
          </x14:formula1>
          <xm:sqref>F11:F15 F17:F21 F5:F9 F29:F33 F23:F27</xm:sqref>
        </x14:dataValidation>
        <x14:dataValidation type="list" allowBlank="1" showInputMessage="1" showErrorMessage="1" xr:uid="{DE546576-8875-4DC5-89D7-BBC425E521D7}">
          <x14:formula1>
            <xm:f>'Dropdown List_Data'!$C$4:$C$6</xm:f>
          </x14:formula1>
          <xm:sqref>G23:G27 G11:G15 G5:G9 G29:G33 G17:G21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FD853-31AD-4005-ACDC-0334381D0C59}">
  <sheetPr>
    <tabColor theme="4" tint="0.39997558519241921"/>
    <pageSetUpPr fitToPage="1"/>
  </sheetPr>
  <dimension ref="A1:H10"/>
  <sheetViews>
    <sheetView zoomScaleNormal="100" zoomScaleSheetLayoutView="85" workbookViewId="0">
      <selection sqref="A1:B1"/>
    </sheetView>
  </sheetViews>
  <sheetFormatPr defaultColWidth="8.58203125" defaultRowHeight="17" x14ac:dyDescent="0.6"/>
  <cols>
    <col min="1" max="1" width="11.83203125" style="7" customWidth="1"/>
    <col min="2" max="2" width="27.08203125" style="7" customWidth="1"/>
    <col min="3" max="3" width="10.83203125" style="7" customWidth="1"/>
    <col min="4" max="4" width="14.83203125" style="7" bestFit="1" customWidth="1"/>
    <col min="5" max="5" width="27.08203125" style="7" customWidth="1"/>
    <col min="6" max="6" width="22.75" style="7" customWidth="1"/>
    <col min="7" max="7" width="20.75" style="7" customWidth="1"/>
    <col min="8" max="8" width="19.08203125" style="7" customWidth="1"/>
    <col min="9" max="16384" width="8.58203125" style="7"/>
  </cols>
  <sheetData>
    <row r="1" spans="1:8" ht="51" customHeight="1" x14ac:dyDescent="0.6">
      <c r="A1" s="72" t="s">
        <v>110</v>
      </c>
      <c r="B1" s="73"/>
    </row>
    <row r="2" spans="1:8" ht="29.5" customHeight="1" x14ac:dyDescent="0.8">
      <c r="B2" s="91" t="s">
        <v>109</v>
      </c>
      <c r="C2" s="91"/>
      <c r="D2" s="91"/>
      <c r="E2" s="91"/>
      <c r="F2" s="91"/>
      <c r="G2" s="91"/>
    </row>
    <row r="3" spans="1:8" ht="45.65" customHeight="1" x14ac:dyDescent="0.8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9" t="s">
        <v>7</v>
      </c>
      <c r="H3" s="9" t="s">
        <v>8</v>
      </c>
    </row>
    <row r="4" spans="1:8" ht="24" x14ac:dyDescent="0.8">
      <c r="A4" s="10">
        <v>1</v>
      </c>
      <c r="B4" s="10" t="s">
        <v>10</v>
      </c>
      <c r="C4" s="10" t="s">
        <v>11</v>
      </c>
      <c r="D4" s="10" t="s">
        <v>12</v>
      </c>
      <c r="E4" s="10" t="s">
        <v>13</v>
      </c>
      <c r="F4" s="11">
        <v>1.4999999999999999E-2</v>
      </c>
      <c r="G4" s="12">
        <v>120000</v>
      </c>
      <c r="H4" s="70" cm="1">
        <f t="array" ref="H4">IFERROR(_xlfn.IFS(G4/$G$9,G4/$G$9,G4/$G$9=0,"",ISBLANK(G4),""),"")</f>
        <v>3.7854889589905363E-2</v>
      </c>
    </row>
    <row r="5" spans="1:8" ht="24" x14ac:dyDescent="0.8">
      <c r="A5" s="10">
        <v>2</v>
      </c>
      <c r="B5" s="10" t="s">
        <v>14</v>
      </c>
      <c r="C5" s="10" t="s">
        <v>15</v>
      </c>
      <c r="D5" s="10" t="s">
        <v>16</v>
      </c>
      <c r="E5" s="10" t="s">
        <v>17</v>
      </c>
      <c r="F5" s="14">
        <v>0.02</v>
      </c>
      <c r="G5" s="12">
        <v>150000</v>
      </c>
      <c r="H5" s="70" cm="1">
        <f t="array" ref="H5">IFERROR(_xlfn.IFS(G5/$G$9,G5/$G$9,G5/$G$9=0,"",ISBLANK(G5),""),"")</f>
        <v>4.7318611987381701E-2</v>
      </c>
    </row>
    <row r="6" spans="1:8" ht="24" x14ac:dyDescent="0.8">
      <c r="A6" s="10">
        <v>3</v>
      </c>
      <c r="B6" s="10" t="s">
        <v>18</v>
      </c>
      <c r="C6" s="10" t="s">
        <v>19</v>
      </c>
      <c r="D6" s="10" t="s">
        <v>20</v>
      </c>
      <c r="E6" s="10" t="s">
        <v>21</v>
      </c>
      <c r="F6" s="14">
        <v>0.06</v>
      </c>
      <c r="G6" s="12">
        <v>2000000</v>
      </c>
      <c r="H6" s="70" cm="1">
        <f t="array" ref="H6">IFERROR(_xlfn.IFS(G6/$G$9,G6/$G$9,G6/$G$9=0,"",ISBLANK(G6),""),"")</f>
        <v>0.63091482649842268</v>
      </c>
    </row>
    <row r="7" spans="1:8" ht="24" x14ac:dyDescent="0.8">
      <c r="A7" s="10">
        <v>4</v>
      </c>
      <c r="B7" s="10" t="s">
        <v>22</v>
      </c>
      <c r="C7" s="10" t="s">
        <v>19</v>
      </c>
      <c r="D7" s="10" t="s">
        <v>20</v>
      </c>
      <c r="E7" s="10" t="s">
        <v>21</v>
      </c>
      <c r="F7" s="14">
        <v>0.05</v>
      </c>
      <c r="G7" s="12">
        <v>600000</v>
      </c>
      <c r="H7" s="70" cm="1">
        <f t="array" ref="H7">IFERROR(_xlfn.IFS(G7/$G$9,G7/$G$9,G7/$G$9=0,"",ISBLANK(G7),""),"")</f>
        <v>0.1892744479495268</v>
      </c>
    </row>
    <row r="8" spans="1:8" ht="24" x14ac:dyDescent="0.8">
      <c r="A8" s="10">
        <v>5</v>
      </c>
      <c r="B8" s="10" t="s">
        <v>23</v>
      </c>
      <c r="C8" s="10" t="s">
        <v>15</v>
      </c>
      <c r="D8" s="10" t="s">
        <v>16</v>
      </c>
      <c r="E8" s="10" t="s">
        <v>17</v>
      </c>
      <c r="F8" s="14">
        <v>0.03</v>
      </c>
      <c r="G8" s="12">
        <v>300000</v>
      </c>
      <c r="H8" s="70" cm="1">
        <f t="array" ref="H8">IFERROR(_xlfn.IFS(G8/$G$9,G8/$G$9,G8/$G$9=0,"",ISBLANK(G8),""),"")</f>
        <v>9.4637223974763401E-2</v>
      </c>
    </row>
    <row r="9" spans="1:8" ht="24.5" thickBot="1" x14ac:dyDescent="0.85">
      <c r="A9" s="75" t="s">
        <v>9</v>
      </c>
      <c r="B9" s="75"/>
      <c r="C9" s="75"/>
      <c r="D9" s="75"/>
      <c r="E9" s="75"/>
      <c r="F9" s="75"/>
      <c r="G9" s="15">
        <f>IFERROR(IF(SUM(G4:G8)=0,"",SUM(G4:G8)),"")</f>
        <v>3170000</v>
      </c>
      <c r="H9" s="16">
        <f>IFERROR(IF(SUM(H4:H8)=0,"",SUM(H4:H8)),"")</f>
        <v>0.99999999999999989</v>
      </c>
    </row>
    <row r="10" spans="1:8" ht="7" customHeight="1" thickTop="1" x14ac:dyDescent="0.6"/>
  </sheetData>
  <sheetProtection sheet="1" objects="1" scenarios="1"/>
  <mergeCells count="3">
    <mergeCell ref="A1:B1"/>
    <mergeCell ref="B2:G2"/>
    <mergeCell ref="A9:F9"/>
  </mergeCells>
  <hyperlinks>
    <hyperlink ref="G11" r:id="rId1" display="www.1213.or.th" xr:uid="{F4588E4C-2A16-40F8-9AA9-4FD8C545E3BB}"/>
  </hyperlinks>
  <pageMargins left="0.7" right="0.7" top="0.75" bottom="0.75" header="0.3" footer="0.3"/>
  <pageSetup paperSize="9" scale="7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D5CE421-65C9-42D2-9B66-377FB410F715}">
          <x14:formula1>
            <xm:f>'Dropdown List_Data'!$C$4:$C$6</xm:f>
          </x14:formula1>
          <xm:sqref>E4:E8</xm:sqref>
        </x14:dataValidation>
        <x14:dataValidation type="list" allowBlank="1" showInputMessage="1" showErrorMessage="1" xr:uid="{8E06CF96-8730-45D6-9E57-DC17280D8167}">
          <x14:formula1>
            <xm:f>'Dropdown List_Data'!$B$4:$B$6</xm:f>
          </x14:formula1>
          <xm:sqref>D4:D8</xm:sqref>
        </x14:dataValidation>
        <x14:dataValidation type="list" allowBlank="1" showInputMessage="1" showErrorMessage="1" xr:uid="{E712FE90-C7E4-47A1-A41B-81E322859FFB}">
          <x14:formula1>
            <xm:f>'Dropdown List_Data'!$A$4:$A$6</xm:f>
          </x14:formula1>
          <xm:sqref>C4:C8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E4AAB-4249-41B1-B4CB-393E04EB574A}">
  <sheetPr>
    <tabColor theme="4" tint="0.39997558519241921"/>
  </sheetPr>
  <dimension ref="B1:Q71"/>
  <sheetViews>
    <sheetView zoomScaleNormal="100" zoomScaleSheetLayoutView="70" workbookViewId="0">
      <pane xSplit="2" ySplit="4" topLeftCell="C5" activePane="bottomRight" state="frozen"/>
      <selection pane="topRight"/>
      <selection pane="bottomLeft"/>
      <selection pane="bottomRight" activeCell="B1" sqref="B1:C1"/>
    </sheetView>
  </sheetViews>
  <sheetFormatPr defaultColWidth="8.58203125" defaultRowHeight="17" x14ac:dyDescent="0.6"/>
  <cols>
    <col min="1" max="1" width="3.83203125" style="7" customWidth="1"/>
    <col min="2" max="2" width="8.75" style="7" customWidth="1"/>
    <col min="3" max="3" width="20.33203125" style="7" customWidth="1"/>
    <col min="4" max="4" width="17.08203125" style="7" customWidth="1"/>
    <col min="5" max="5" width="17.33203125" style="7" customWidth="1"/>
    <col min="6" max="6" width="29.08203125" style="7" customWidth="1"/>
    <col min="7" max="7" width="20.83203125" style="26" customWidth="1"/>
    <col min="8" max="8" width="24.83203125" style="27" customWidth="1"/>
    <col min="9" max="9" width="16.08203125" style="28" customWidth="1"/>
    <col min="10" max="10" width="22.33203125" style="60" customWidth="1"/>
    <col min="11" max="11" width="19.33203125" style="60" customWidth="1"/>
    <col min="12" max="12" width="22.08203125" style="7" customWidth="1"/>
    <col min="13" max="13" width="8.58203125" style="7"/>
    <col min="14" max="15" width="20.58203125" style="7" customWidth="1"/>
    <col min="16" max="16" width="22.5" style="7" bestFit="1" customWidth="1"/>
    <col min="17" max="17" width="135" style="7" bestFit="1" customWidth="1"/>
    <col min="18" max="16384" width="8.58203125" style="7"/>
  </cols>
  <sheetData>
    <row r="1" spans="2:17" ht="51" customHeight="1" x14ac:dyDescent="0.6">
      <c r="B1" s="72" t="s">
        <v>110</v>
      </c>
      <c r="C1" s="73"/>
      <c r="J1" s="29"/>
    </row>
    <row r="2" spans="2:17" ht="3.65" customHeight="1" thickBot="1" x14ac:dyDescent="0.85">
      <c r="B2" s="90" t="s">
        <v>26</v>
      </c>
      <c r="C2" s="76"/>
      <c r="D2" s="76"/>
      <c r="E2" s="76"/>
      <c r="F2" s="76"/>
      <c r="G2" s="76"/>
      <c r="H2" s="76"/>
      <c r="I2" s="76"/>
      <c r="J2" s="76"/>
      <c r="K2" s="91"/>
    </row>
    <row r="3" spans="2:17" ht="44.5" customHeight="1" thickTop="1" thickBot="1" x14ac:dyDescent="0.85">
      <c r="B3" s="92" t="s">
        <v>27</v>
      </c>
      <c r="C3" s="92" t="s">
        <v>2</v>
      </c>
      <c r="D3" s="94" t="s">
        <v>28</v>
      </c>
      <c r="E3" s="94" t="s">
        <v>29</v>
      </c>
      <c r="F3" s="92" t="s">
        <v>30</v>
      </c>
      <c r="G3" s="96" t="s">
        <v>31</v>
      </c>
      <c r="H3" s="107" t="s">
        <v>111</v>
      </c>
      <c r="I3" s="108"/>
      <c r="J3" s="109" t="s">
        <v>112</v>
      </c>
      <c r="K3" s="110"/>
      <c r="L3" s="100" t="s">
        <v>33</v>
      </c>
      <c r="N3" s="106" t="s">
        <v>34</v>
      </c>
      <c r="O3" s="106"/>
      <c r="P3" s="104" t="s">
        <v>31</v>
      </c>
      <c r="Q3" s="104" t="s">
        <v>35</v>
      </c>
    </row>
    <row r="4" spans="2:17" ht="48" x14ac:dyDescent="0.6">
      <c r="B4" s="93"/>
      <c r="C4" s="93"/>
      <c r="D4" s="95"/>
      <c r="E4" s="95"/>
      <c r="F4" s="93"/>
      <c r="G4" s="97"/>
      <c r="H4" s="30" t="s">
        <v>36</v>
      </c>
      <c r="I4" s="31" t="s">
        <v>37</v>
      </c>
      <c r="J4" s="32" t="s">
        <v>38</v>
      </c>
      <c r="K4" s="33" t="s">
        <v>39</v>
      </c>
      <c r="L4" s="101"/>
      <c r="N4" s="106"/>
      <c r="O4" s="106"/>
      <c r="P4" s="105"/>
      <c r="Q4" s="105"/>
    </row>
    <row r="5" spans="2:17" ht="24" x14ac:dyDescent="0.8">
      <c r="B5" s="111">
        <f>ตัวอย่างเป้าหมายกับพอร์ตลงทุน!A4</f>
        <v>1</v>
      </c>
      <c r="C5" s="80" t="str">
        <f>ตัวอย่างเป้าหมายกับพอร์ตลงทุน!B4</f>
        <v>เงินออมเผื่อฉุกเฉิน</v>
      </c>
      <c r="D5" s="84" t="s">
        <v>90</v>
      </c>
      <c r="E5" s="117">
        <f>ตัวอย่างเป้าหมายกับพอร์ตลงทุน!G4</f>
        <v>120000</v>
      </c>
      <c r="F5" s="34" t="s">
        <v>40</v>
      </c>
      <c r="G5" s="35" t="s">
        <v>25</v>
      </c>
      <c r="H5" s="36">
        <f>IFERROR(IF(I5*$E$5=0,"",I5*$E$5),"")</f>
        <v>90000</v>
      </c>
      <c r="I5" s="37">
        <v>0.75</v>
      </c>
      <c r="J5" s="38">
        <v>50000</v>
      </c>
      <c r="K5" s="39">
        <f>IFERROR(IF(J5/$J$10=0,"",J5/$J$10),"")</f>
        <v>0.7142857142857143</v>
      </c>
      <c r="L5" s="40"/>
      <c r="N5" s="102" t="s">
        <v>40</v>
      </c>
      <c r="O5" s="102"/>
      <c r="P5" s="41" t="s">
        <v>13</v>
      </c>
      <c r="Q5" s="42" t="s">
        <v>41</v>
      </c>
    </row>
    <row r="6" spans="2:17" ht="24" x14ac:dyDescent="0.8">
      <c r="B6" s="112"/>
      <c r="C6" s="80"/>
      <c r="D6" s="85"/>
      <c r="E6" s="118"/>
      <c r="F6" s="34" t="s">
        <v>46</v>
      </c>
      <c r="G6" s="35" t="s">
        <v>25</v>
      </c>
      <c r="H6" s="36">
        <f t="shared" ref="H6:H9" si="0">IFERROR(IF(I6*$E$5=0,"",I6*$E$5),"")</f>
        <v>15000</v>
      </c>
      <c r="I6" s="37">
        <v>0.125</v>
      </c>
      <c r="J6" s="38">
        <v>10000</v>
      </c>
      <c r="K6" s="39">
        <f t="shared" ref="K6:K9" si="1">IFERROR(IF(J6/$J$10=0,"",J6/$J$10),"")</f>
        <v>0.14285714285714285</v>
      </c>
      <c r="L6" s="40"/>
      <c r="N6" s="103" t="s">
        <v>42</v>
      </c>
      <c r="O6" s="103"/>
      <c r="P6" s="41" t="s">
        <v>13</v>
      </c>
      <c r="Q6" s="42" t="s">
        <v>43</v>
      </c>
    </row>
    <row r="7" spans="2:17" ht="24" x14ac:dyDescent="0.8">
      <c r="B7" s="112"/>
      <c r="C7" s="80"/>
      <c r="D7" s="85"/>
      <c r="E7" s="118"/>
      <c r="F7" s="34" t="s">
        <v>51</v>
      </c>
      <c r="G7" s="35" t="s">
        <v>25</v>
      </c>
      <c r="H7" s="36">
        <f t="shared" si="0"/>
        <v>15000</v>
      </c>
      <c r="I7" s="37">
        <v>0.125</v>
      </c>
      <c r="J7" s="38">
        <v>10000</v>
      </c>
      <c r="K7" s="39">
        <f t="shared" si="1"/>
        <v>0.14285714285714285</v>
      </c>
      <c r="L7" s="40"/>
      <c r="N7" s="102" t="s">
        <v>44</v>
      </c>
      <c r="O7" s="102"/>
      <c r="P7" s="41" t="s">
        <v>13</v>
      </c>
      <c r="Q7" s="43" t="s">
        <v>45</v>
      </c>
    </row>
    <row r="8" spans="2:17" ht="24" x14ac:dyDescent="0.8">
      <c r="B8" s="112"/>
      <c r="C8" s="80"/>
      <c r="D8" s="85"/>
      <c r="E8" s="118"/>
      <c r="F8" s="34"/>
      <c r="G8" s="35"/>
      <c r="H8" s="36" t="str">
        <f t="shared" si="0"/>
        <v/>
      </c>
      <c r="I8" s="37" t="s">
        <v>91</v>
      </c>
      <c r="J8" s="44"/>
      <c r="K8" s="39" t="str">
        <f t="shared" si="1"/>
        <v/>
      </c>
      <c r="L8" s="45"/>
      <c r="N8" s="102" t="s">
        <v>46</v>
      </c>
      <c r="O8" s="102"/>
      <c r="P8" s="41" t="s">
        <v>13</v>
      </c>
      <c r="Q8" s="43" t="s">
        <v>47</v>
      </c>
    </row>
    <row r="9" spans="2:17" ht="24" x14ac:dyDescent="0.8">
      <c r="B9" s="113"/>
      <c r="C9" s="80"/>
      <c r="D9" s="86"/>
      <c r="E9" s="119"/>
      <c r="F9" s="34"/>
      <c r="G9" s="35"/>
      <c r="H9" s="36" t="str">
        <f t="shared" si="0"/>
        <v/>
      </c>
      <c r="I9" s="37" t="s">
        <v>91</v>
      </c>
      <c r="J9" s="44"/>
      <c r="K9" s="39" t="str">
        <f t="shared" si="1"/>
        <v/>
      </c>
      <c r="L9" s="45"/>
      <c r="N9" s="102" t="s">
        <v>48</v>
      </c>
      <c r="O9" s="102"/>
      <c r="P9" s="41" t="s">
        <v>13</v>
      </c>
      <c r="Q9" s="43" t="s">
        <v>49</v>
      </c>
    </row>
    <row r="10" spans="2:17" s="52" customFormat="1" ht="24.5" thickBot="1" x14ac:dyDescent="0.85">
      <c r="B10" s="46" t="s">
        <v>50</v>
      </c>
      <c r="C10" s="47"/>
      <c r="D10" s="47"/>
      <c r="E10" s="47"/>
      <c r="F10" s="47"/>
      <c r="G10" s="47"/>
      <c r="H10" s="48">
        <f>IFERROR(IF(SUM(H5:H9)=E5,E5,"เช็คจำนวนเงินตามเป้าหมาย"),"")</f>
        <v>120000</v>
      </c>
      <c r="I10" s="49">
        <f>SUM(I5:I9)</f>
        <v>1</v>
      </c>
      <c r="J10" s="50">
        <f>IFERROR(IF(SUM(J5:J9)=0,"",SUM(J5:J9)),"")</f>
        <v>70000</v>
      </c>
      <c r="K10" s="49">
        <f>IFERROR(IF(SUM(K5:K9)=0,"",SUM(K5:K9)),"")</f>
        <v>1</v>
      </c>
      <c r="L10" s="51"/>
      <c r="N10" s="102" t="s">
        <v>51</v>
      </c>
      <c r="O10" s="102"/>
      <c r="P10" s="41" t="s">
        <v>13</v>
      </c>
      <c r="Q10" s="43" t="s">
        <v>52</v>
      </c>
    </row>
    <row r="11" spans="2:17" ht="24.5" thickTop="1" x14ac:dyDescent="0.8">
      <c r="B11" s="111">
        <f>ตัวอย่างเป้าหมายกับพอร์ตลงทุน!A5</f>
        <v>2</v>
      </c>
      <c r="C11" s="80" t="str">
        <f>ตัวอย่างเป้าหมายกับพอร์ตลงทุน!B5</f>
        <v>เงินเพื่อดาวน์รถ</v>
      </c>
      <c r="D11" s="84" t="s">
        <v>92</v>
      </c>
      <c r="E11" s="117">
        <f>ตัวอย่างเป้าหมายกับพอร์ตลงทุน!G5</f>
        <v>150000</v>
      </c>
      <c r="F11" s="10" t="s">
        <v>40</v>
      </c>
      <c r="G11" s="35" t="s">
        <v>25</v>
      </c>
      <c r="H11" s="36">
        <f>IFERROR(IF(I11*$E$11=0,"",I11*$E$11),"")</f>
        <v>40000</v>
      </c>
      <c r="I11" s="37">
        <v>0.26666666666666666</v>
      </c>
      <c r="J11" s="53">
        <v>8000</v>
      </c>
      <c r="K11" s="39">
        <f>IFERROR(IF(J11/$J$16=0,"",J11/$J$16),"")</f>
        <v>0.5714285714285714</v>
      </c>
      <c r="L11" s="54"/>
      <c r="N11" s="102" t="s">
        <v>53</v>
      </c>
      <c r="O11" s="102"/>
      <c r="P11" s="41" t="s">
        <v>17</v>
      </c>
      <c r="Q11" s="43" t="s">
        <v>54</v>
      </c>
    </row>
    <row r="12" spans="2:17" ht="24" x14ac:dyDescent="0.8">
      <c r="B12" s="112"/>
      <c r="C12" s="80"/>
      <c r="D12" s="85"/>
      <c r="E12" s="118"/>
      <c r="F12" s="10" t="s">
        <v>93</v>
      </c>
      <c r="G12" s="35" t="s">
        <v>24</v>
      </c>
      <c r="H12" s="36">
        <f t="shared" ref="H12:H15" si="2">IFERROR(IF(I12*$E$11=0,"",I12*$E$11),"")</f>
        <v>80000</v>
      </c>
      <c r="I12" s="37">
        <v>0.53333333333333333</v>
      </c>
      <c r="J12" s="38">
        <v>2000</v>
      </c>
      <c r="K12" s="39">
        <f t="shared" ref="K12:K15" si="3">IFERROR(IF(J12/$J$16=0,"",J12/$J$16),"")</f>
        <v>0.14285714285714285</v>
      </c>
      <c r="L12" s="40"/>
      <c r="N12" s="102" t="s">
        <v>55</v>
      </c>
      <c r="O12" s="102"/>
      <c r="P12" s="41" t="s">
        <v>17</v>
      </c>
      <c r="Q12" s="43" t="s">
        <v>56</v>
      </c>
    </row>
    <row r="13" spans="2:17" ht="24" x14ac:dyDescent="0.8">
      <c r="B13" s="112"/>
      <c r="C13" s="80"/>
      <c r="D13" s="85"/>
      <c r="E13" s="118"/>
      <c r="F13" s="10" t="s">
        <v>59</v>
      </c>
      <c r="G13" s="35" t="s">
        <v>85</v>
      </c>
      <c r="H13" s="36">
        <f t="shared" si="2"/>
        <v>20000</v>
      </c>
      <c r="I13" s="37">
        <v>0.13333333333333333</v>
      </c>
      <c r="J13" s="38">
        <v>3000</v>
      </c>
      <c r="K13" s="39">
        <f t="shared" si="3"/>
        <v>0.21428571428571427</v>
      </c>
      <c r="L13" s="40"/>
      <c r="N13" s="102" t="s">
        <v>57</v>
      </c>
      <c r="O13" s="102"/>
      <c r="P13" s="41" t="s">
        <v>17</v>
      </c>
      <c r="Q13" s="43" t="s">
        <v>58</v>
      </c>
    </row>
    <row r="14" spans="2:17" ht="24" x14ac:dyDescent="0.8">
      <c r="B14" s="112"/>
      <c r="C14" s="80"/>
      <c r="D14" s="85"/>
      <c r="E14" s="118"/>
      <c r="F14" s="10" t="s">
        <v>61</v>
      </c>
      <c r="G14" s="35" t="s">
        <v>85</v>
      </c>
      <c r="H14" s="36">
        <f t="shared" si="2"/>
        <v>10000</v>
      </c>
      <c r="I14" s="37">
        <v>6.6666666666666666E-2</v>
      </c>
      <c r="J14" s="44">
        <v>1000</v>
      </c>
      <c r="K14" s="39">
        <f t="shared" si="3"/>
        <v>7.1428571428571425E-2</v>
      </c>
      <c r="L14" s="45"/>
      <c r="N14" s="102" t="s">
        <v>59</v>
      </c>
      <c r="O14" s="102"/>
      <c r="P14" s="41" t="s">
        <v>21</v>
      </c>
      <c r="Q14" s="43" t="s">
        <v>60</v>
      </c>
    </row>
    <row r="15" spans="2:17" ht="24" x14ac:dyDescent="0.8">
      <c r="B15" s="113"/>
      <c r="C15" s="80"/>
      <c r="D15" s="86"/>
      <c r="E15" s="119"/>
      <c r="F15" s="10"/>
      <c r="G15" s="35"/>
      <c r="H15" s="36" t="str">
        <f t="shared" si="2"/>
        <v/>
      </c>
      <c r="I15" s="37" t="s">
        <v>91</v>
      </c>
      <c r="J15" s="44"/>
      <c r="K15" s="39" t="str">
        <f t="shared" si="3"/>
        <v/>
      </c>
      <c r="L15" s="45"/>
      <c r="N15" s="102" t="s">
        <v>61</v>
      </c>
      <c r="O15" s="102"/>
      <c r="P15" s="41" t="s">
        <v>21</v>
      </c>
      <c r="Q15" s="43" t="s">
        <v>62</v>
      </c>
    </row>
    <row r="16" spans="2:17" s="52" customFormat="1" ht="24.5" thickBot="1" x14ac:dyDescent="0.85">
      <c r="B16" s="46" t="s">
        <v>50</v>
      </c>
      <c r="C16" s="47"/>
      <c r="D16" s="47"/>
      <c r="E16" s="47"/>
      <c r="F16" s="47"/>
      <c r="G16" s="47"/>
      <c r="H16" s="48">
        <f>IFERROR(IF(SUM(H11:H15)=E11,E11,"เช็คจำนวนเงินตามเป้าหมาย"),"")</f>
        <v>150000</v>
      </c>
      <c r="I16" s="49">
        <f>SUM(I11:I15)</f>
        <v>1</v>
      </c>
      <c r="J16" s="50">
        <f>IFERROR(IF(SUM(J11:J15)=0,"",SUM(J11:J15)),"")</f>
        <v>14000</v>
      </c>
      <c r="K16" s="49">
        <f>IFERROR(IF(SUM(K11:K15)=0,"",SUM(K11:K15)),"")</f>
        <v>0.99999999999999989</v>
      </c>
      <c r="L16" s="51"/>
      <c r="N16" s="102" t="s">
        <v>63</v>
      </c>
      <c r="O16" s="102"/>
      <c r="P16" s="41" t="s">
        <v>64</v>
      </c>
      <c r="Q16" s="43" t="s">
        <v>65</v>
      </c>
    </row>
    <row r="17" spans="2:17" ht="24.5" thickTop="1" x14ac:dyDescent="0.8">
      <c r="B17" s="111">
        <f>ตัวอย่างเป้าหมายกับพอร์ตลงทุน!A6</f>
        <v>3</v>
      </c>
      <c r="C17" s="80" t="str">
        <f>ตัวอย่างเป้าหมายกับพอร์ตลงทุน!B6</f>
        <v>เงินเพื่อเกษียณ</v>
      </c>
      <c r="D17" s="84" t="s">
        <v>94</v>
      </c>
      <c r="E17" s="114">
        <f>ตัวอย่างเป้าหมายกับพอร์ตลงทุน!G6</f>
        <v>2000000</v>
      </c>
      <c r="F17" s="10" t="s">
        <v>40</v>
      </c>
      <c r="G17" s="35" t="s">
        <v>25</v>
      </c>
      <c r="H17" s="36">
        <f>IFERROR(IF(I17*$E$17=0,"",I17*$E$17),"")</f>
        <v>100000</v>
      </c>
      <c r="I17" s="37">
        <v>0.05</v>
      </c>
      <c r="J17" s="53">
        <v>20000</v>
      </c>
      <c r="K17" s="39">
        <f>IFERROR(IF(J17/$J$22=0,"",J17/$J$22),"")</f>
        <v>5.2631578947368418E-2</v>
      </c>
      <c r="L17" s="54"/>
      <c r="N17" s="102" t="s">
        <v>66</v>
      </c>
      <c r="O17" s="102"/>
      <c r="P17" s="41" t="s">
        <v>64</v>
      </c>
      <c r="Q17" s="43" t="s">
        <v>65</v>
      </c>
    </row>
    <row r="18" spans="2:17" ht="24" x14ac:dyDescent="0.8">
      <c r="B18" s="112"/>
      <c r="C18" s="80"/>
      <c r="D18" s="85"/>
      <c r="E18" s="115"/>
      <c r="F18" s="10" t="s">
        <v>44</v>
      </c>
      <c r="G18" s="35" t="s">
        <v>25</v>
      </c>
      <c r="H18" s="36">
        <f t="shared" ref="H18:H21" si="4">IFERROR(IF(I18*$E$17=0,"",I18*$E$17),"")</f>
        <v>300000</v>
      </c>
      <c r="I18" s="37">
        <v>0.15</v>
      </c>
      <c r="J18" s="53"/>
      <c r="K18" s="39" t="str">
        <f t="shared" ref="K18:K21" si="5">IFERROR(IF(J18/$J$22=0,"",J18/$J$22),"")</f>
        <v/>
      </c>
      <c r="L18" s="40"/>
      <c r="N18" s="102" t="s">
        <v>67</v>
      </c>
      <c r="O18" s="102"/>
      <c r="P18" s="41" t="s">
        <v>21</v>
      </c>
      <c r="Q18" s="43" t="s">
        <v>68</v>
      </c>
    </row>
    <row r="19" spans="2:17" ht="24" x14ac:dyDescent="0.8">
      <c r="B19" s="112"/>
      <c r="C19" s="80"/>
      <c r="D19" s="85"/>
      <c r="E19" s="115"/>
      <c r="F19" s="10" t="s">
        <v>57</v>
      </c>
      <c r="G19" s="35" t="s">
        <v>24</v>
      </c>
      <c r="H19" s="36">
        <f t="shared" si="4"/>
        <v>500000</v>
      </c>
      <c r="I19" s="37">
        <v>0.25</v>
      </c>
      <c r="J19" s="53">
        <v>10000</v>
      </c>
      <c r="K19" s="39">
        <f t="shared" si="5"/>
        <v>2.6315789473684209E-2</v>
      </c>
      <c r="L19" s="40"/>
      <c r="N19" s="102" t="s">
        <v>69</v>
      </c>
      <c r="O19" s="102"/>
      <c r="P19" s="41" t="s">
        <v>21</v>
      </c>
      <c r="Q19" s="43" t="s">
        <v>70</v>
      </c>
    </row>
    <row r="20" spans="2:17" ht="24" x14ac:dyDescent="0.8">
      <c r="B20" s="112"/>
      <c r="C20" s="80"/>
      <c r="D20" s="85"/>
      <c r="E20" s="115"/>
      <c r="F20" s="10" t="s">
        <v>71</v>
      </c>
      <c r="G20" s="35" t="s">
        <v>24</v>
      </c>
      <c r="H20" s="36">
        <f t="shared" si="4"/>
        <v>1000000</v>
      </c>
      <c r="I20" s="37">
        <v>0.5</v>
      </c>
      <c r="J20" s="53">
        <v>300000</v>
      </c>
      <c r="K20" s="39">
        <f t="shared" si="5"/>
        <v>0.78947368421052633</v>
      </c>
      <c r="L20" s="45"/>
      <c r="N20" s="102" t="s">
        <v>71</v>
      </c>
      <c r="O20" s="102"/>
      <c r="P20" s="41" t="s">
        <v>64</v>
      </c>
      <c r="Q20" s="43" t="s">
        <v>72</v>
      </c>
    </row>
    <row r="21" spans="2:17" ht="24" x14ac:dyDescent="0.8">
      <c r="B21" s="113"/>
      <c r="C21" s="80"/>
      <c r="D21" s="86"/>
      <c r="E21" s="116"/>
      <c r="F21" s="10" t="s">
        <v>66</v>
      </c>
      <c r="G21" s="35" t="s">
        <v>85</v>
      </c>
      <c r="H21" s="36">
        <f t="shared" si="4"/>
        <v>100000</v>
      </c>
      <c r="I21" s="37">
        <v>0.05</v>
      </c>
      <c r="J21" s="53">
        <v>50000</v>
      </c>
      <c r="K21" s="39">
        <f t="shared" si="5"/>
        <v>0.13157894736842105</v>
      </c>
      <c r="L21" s="45"/>
      <c r="N21" s="102" t="s">
        <v>73</v>
      </c>
      <c r="O21" s="102"/>
      <c r="P21" s="41" t="s">
        <v>64</v>
      </c>
      <c r="Q21" s="43" t="s">
        <v>74</v>
      </c>
    </row>
    <row r="22" spans="2:17" s="52" customFormat="1" ht="24.5" thickBot="1" x14ac:dyDescent="0.85">
      <c r="B22" s="46" t="s">
        <v>50</v>
      </c>
      <c r="C22" s="47"/>
      <c r="D22" s="47"/>
      <c r="E22" s="47"/>
      <c r="F22" s="47"/>
      <c r="G22" s="47"/>
      <c r="H22" s="48">
        <f>IFERROR(IF(SUM(H17:H21)=E17,E17,"เช็คจำนวนเงินตามเป้าหมาย"),"")</f>
        <v>2000000</v>
      </c>
      <c r="I22" s="49">
        <f>SUM(I17:I21)</f>
        <v>1</v>
      </c>
      <c r="J22" s="50">
        <f>IFERROR(IF(SUM(J17:J21)=0,"",SUM(J17:J21)),"")</f>
        <v>380000</v>
      </c>
      <c r="K22" s="49">
        <f>IFERROR(IF(SUM(K17:K21)=0,"",SUM(K17:K21)),"")</f>
        <v>1</v>
      </c>
      <c r="L22" s="51"/>
      <c r="N22" s="102" t="s">
        <v>75</v>
      </c>
      <c r="O22" s="102"/>
      <c r="P22" s="41" t="s">
        <v>17</v>
      </c>
      <c r="Q22" s="43" t="s">
        <v>76</v>
      </c>
    </row>
    <row r="23" spans="2:17" ht="24.5" thickTop="1" x14ac:dyDescent="0.8">
      <c r="B23" s="111">
        <f>ตัวอย่างเป้าหมายกับพอร์ตลงทุน!A7</f>
        <v>4</v>
      </c>
      <c r="C23" s="80" t="str">
        <f>ตัวอย่างเป้าหมายกับพอร์ตลงทุน!B7</f>
        <v>เงินเพื่อการศึกษาบุตร</v>
      </c>
      <c r="D23" s="84" t="s">
        <v>95</v>
      </c>
      <c r="E23" s="114">
        <f>ตัวอย่างเป้าหมายกับพอร์ตลงทุน!G7</f>
        <v>600000</v>
      </c>
      <c r="F23" s="10" t="s">
        <v>40</v>
      </c>
      <c r="G23" s="35" t="s">
        <v>25</v>
      </c>
      <c r="H23" s="36">
        <f>IFERROR(IF(I23*$E$23=0,"",I23*$E$23),"")</f>
        <v>50000</v>
      </c>
      <c r="I23" s="37">
        <v>8.3333333333333329E-2</v>
      </c>
      <c r="J23" s="55">
        <v>20000</v>
      </c>
      <c r="K23" s="39" cm="1">
        <f t="array" ref="K23">IFERROR(_xlfn.IFS(J23/$J$28,J23/$J$28,J23/$J$28=0,"",ISBLANK(J24),""),"-")</f>
        <v>0.4</v>
      </c>
      <c r="L23" s="54"/>
      <c r="N23" s="102" t="s">
        <v>77</v>
      </c>
      <c r="O23" s="102"/>
      <c r="P23" s="41" t="s">
        <v>17</v>
      </c>
      <c r="Q23" s="43" t="s">
        <v>78</v>
      </c>
    </row>
    <row r="24" spans="2:17" ht="24" x14ac:dyDescent="0.8">
      <c r="B24" s="112"/>
      <c r="C24" s="80"/>
      <c r="D24" s="85"/>
      <c r="E24" s="115"/>
      <c r="F24" s="10" t="s">
        <v>55</v>
      </c>
      <c r="G24" s="35" t="s">
        <v>24</v>
      </c>
      <c r="H24" s="36">
        <f t="shared" ref="H24:H27" si="6">IFERROR(IF(I24*$E$23=0,"",I24*$E$23),"")</f>
        <v>150000</v>
      </c>
      <c r="I24" s="37">
        <v>0.25</v>
      </c>
      <c r="J24" s="56">
        <v>10000</v>
      </c>
      <c r="K24" s="39" cm="1">
        <f t="array" ref="K24">IFERROR(_xlfn.IFS(J24/$J$28,J24/$J$28,J24/$J$28=0,"",ISBLANK(J25),""),"-")</f>
        <v>0.2</v>
      </c>
      <c r="L24" s="40"/>
      <c r="N24" s="102" t="s">
        <v>79</v>
      </c>
      <c r="O24" s="102"/>
      <c r="P24" s="41" t="s">
        <v>13</v>
      </c>
      <c r="Q24" s="43" t="s">
        <v>80</v>
      </c>
    </row>
    <row r="25" spans="2:17" ht="24" x14ac:dyDescent="0.8">
      <c r="B25" s="112"/>
      <c r="C25" s="80"/>
      <c r="D25" s="85"/>
      <c r="E25" s="115"/>
      <c r="F25" s="10" t="s">
        <v>53</v>
      </c>
      <c r="G25" s="35" t="s">
        <v>24</v>
      </c>
      <c r="H25" s="36">
        <f t="shared" si="6"/>
        <v>100000</v>
      </c>
      <c r="I25" s="37">
        <v>0.16666666666666666</v>
      </c>
      <c r="J25" s="56"/>
      <c r="K25" s="39" t="str" cm="1">
        <f t="array" ref="K25">IFERROR(_xlfn.IFS(J25/$J$28,J25/$J$28,J25/$J$28=0,"",ISBLANK(J26),""),"-")</f>
        <v/>
      </c>
      <c r="L25" s="40"/>
      <c r="N25" s="102" t="s">
        <v>81</v>
      </c>
      <c r="O25" s="102"/>
      <c r="P25" s="41"/>
      <c r="Q25" s="42"/>
    </row>
    <row r="26" spans="2:17" ht="24" x14ac:dyDescent="0.8">
      <c r="B26" s="112"/>
      <c r="C26" s="80"/>
      <c r="D26" s="85"/>
      <c r="E26" s="115"/>
      <c r="F26" s="10" t="s">
        <v>61</v>
      </c>
      <c r="G26" s="35" t="s">
        <v>85</v>
      </c>
      <c r="H26" s="36">
        <f t="shared" si="6"/>
        <v>300000</v>
      </c>
      <c r="I26" s="37">
        <v>0.5</v>
      </c>
      <c r="J26" s="57">
        <v>20000</v>
      </c>
      <c r="K26" s="39" cm="1">
        <f t="array" ref="K26">IFERROR(_xlfn.IFS(J26/$J$28,J26/$J$28,J26/$J$28=0,"",ISBLANK(J27),""),"-")</f>
        <v>0.4</v>
      </c>
      <c r="L26" s="45"/>
    </row>
    <row r="27" spans="2:17" ht="24" x14ac:dyDescent="0.8">
      <c r="B27" s="113"/>
      <c r="C27" s="80"/>
      <c r="D27" s="86"/>
      <c r="E27" s="116"/>
      <c r="F27" s="10"/>
      <c r="G27" s="35"/>
      <c r="H27" s="36" t="str">
        <f t="shared" si="6"/>
        <v/>
      </c>
      <c r="I27" s="37" t="s">
        <v>91</v>
      </c>
      <c r="J27" s="57"/>
      <c r="K27" s="39" t="str" cm="1">
        <f t="array" ref="K27">IFERROR(_xlfn.IFS(J27/$J$28,J27/$J$28,J27/$J$28=0,"",ISBLANK(J28),""),"-")</f>
        <v/>
      </c>
      <c r="L27" s="45"/>
    </row>
    <row r="28" spans="2:17" s="52" customFormat="1" ht="24.5" thickBot="1" x14ac:dyDescent="0.85">
      <c r="B28" s="46" t="s">
        <v>50</v>
      </c>
      <c r="C28" s="47"/>
      <c r="D28" s="47"/>
      <c r="E28" s="47"/>
      <c r="F28" s="47"/>
      <c r="G28" s="47"/>
      <c r="H28" s="48">
        <f>IFERROR(IF(SUM(H23:H27)=E23,E23,"เช็คจำนวนเงินตามเป้าหมาย"),"")</f>
        <v>600000</v>
      </c>
      <c r="I28" s="49">
        <f>SUM(I23:I27)</f>
        <v>1</v>
      </c>
      <c r="J28" s="50">
        <f>IFERROR(IF(SUM(J23:J27)=0,"",SUM(J23:J27)),"")</f>
        <v>50000</v>
      </c>
      <c r="K28" s="49">
        <f>IFERROR(IF(SUM(K23:K27)=0,"",SUM(K23:K27)),"")</f>
        <v>1</v>
      </c>
      <c r="L28" s="51"/>
    </row>
    <row r="29" spans="2:17" ht="24.5" thickTop="1" x14ac:dyDescent="0.8">
      <c r="B29" s="111">
        <f>ตัวอย่างเป้าหมายกับพอร์ตลงทุน!A8</f>
        <v>5</v>
      </c>
      <c r="C29" s="80" t="str">
        <f>ตัวอย่างเป้าหมายกับพอร์ตลงทุน!B8</f>
        <v>เงินเพื่อซ่อมแซมบ้าน</v>
      </c>
      <c r="D29" s="84" t="s">
        <v>96</v>
      </c>
      <c r="E29" s="114">
        <f>ตัวอย่างเป้าหมายกับพอร์ตลงทุน!G8</f>
        <v>300000</v>
      </c>
      <c r="F29" s="10" t="s">
        <v>40</v>
      </c>
      <c r="G29" s="35" t="s">
        <v>25</v>
      </c>
      <c r="H29" s="36">
        <f>IFERROR(IF(I29*$E$29=0,"",I29*$E$29),"")</f>
        <v>30000</v>
      </c>
      <c r="I29" s="37">
        <v>0.1</v>
      </c>
      <c r="J29" s="55">
        <v>20000</v>
      </c>
      <c r="K29" s="39">
        <f>IFERROR(IF(J29/$J$34=0,"",J29/$J$34),"")</f>
        <v>0.36363636363636365</v>
      </c>
      <c r="L29" s="54"/>
    </row>
    <row r="30" spans="2:17" ht="24" x14ac:dyDescent="0.8">
      <c r="B30" s="112"/>
      <c r="C30" s="80"/>
      <c r="D30" s="85"/>
      <c r="E30" s="115"/>
      <c r="F30" s="10" t="s">
        <v>42</v>
      </c>
      <c r="G30" s="35" t="s">
        <v>25</v>
      </c>
      <c r="H30" s="36">
        <f t="shared" ref="H30:H33" si="7">IFERROR(IF(I30*$E$29=0,"",I30*$E$29),"")</f>
        <v>50000</v>
      </c>
      <c r="I30" s="37">
        <v>0.16666666666666666</v>
      </c>
      <c r="J30" s="56">
        <v>10000</v>
      </c>
      <c r="K30" s="39">
        <f t="shared" ref="K30:K33" si="8">IFERROR(IF(J30/$J$34=0,"",J30/$J$34),"")</f>
        <v>0.18181818181818182</v>
      </c>
      <c r="L30" s="40"/>
    </row>
    <row r="31" spans="2:17" ht="24" x14ac:dyDescent="0.8">
      <c r="B31" s="112"/>
      <c r="C31" s="80"/>
      <c r="D31" s="85"/>
      <c r="E31" s="115"/>
      <c r="F31" s="10" t="s">
        <v>53</v>
      </c>
      <c r="G31" s="35" t="s">
        <v>24</v>
      </c>
      <c r="H31" s="36">
        <f t="shared" si="7"/>
        <v>120000</v>
      </c>
      <c r="I31" s="37">
        <v>0.4</v>
      </c>
      <c r="J31" s="56">
        <v>5000</v>
      </c>
      <c r="K31" s="39">
        <f t="shared" si="8"/>
        <v>9.0909090909090912E-2</v>
      </c>
      <c r="L31" s="40"/>
    </row>
    <row r="32" spans="2:17" ht="24" x14ac:dyDescent="0.8">
      <c r="B32" s="112"/>
      <c r="C32" s="80"/>
      <c r="D32" s="85"/>
      <c r="E32" s="115"/>
      <c r="F32" s="10" t="s">
        <v>59</v>
      </c>
      <c r="G32" s="35" t="s">
        <v>85</v>
      </c>
      <c r="H32" s="36">
        <f t="shared" si="7"/>
        <v>100000</v>
      </c>
      <c r="I32" s="37">
        <v>0.33333333333333331</v>
      </c>
      <c r="J32" s="57">
        <v>20000</v>
      </c>
      <c r="K32" s="39">
        <f t="shared" si="8"/>
        <v>0.36363636363636365</v>
      </c>
      <c r="L32" s="45"/>
    </row>
    <row r="33" spans="2:12" ht="24" x14ac:dyDescent="0.8">
      <c r="B33" s="113"/>
      <c r="C33" s="80"/>
      <c r="D33" s="86"/>
      <c r="E33" s="116"/>
      <c r="F33" s="10"/>
      <c r="G33" s="35"/>
      <c r="H33" s="36" t="str">
        <f t="shared" si="7"/>
        <v/>
      </c>
      <c r="I33" s="37" t="s">
        <v>91</v>
      </c>
      <c r="J33" s="57"/>
      <c r="K33" s="39" t="str">
        <f t="shared" si="8"/>
        <v/>
      </c>
      <c r="L33" s="45"/>
    </row>
    <row r="34" spans="2:12" s="52" customFormat="1" ht="24.5" thickBot="1" x14ac:dyDescent="0.85">
      <c r="B34" s="58" t="s">
        <v>50</v>
      </c>
      <c r="C34" s="59"/>
      <c r="D34" s="59"/>
      <c r="E34" s="59"/>
      <c r="F34" s="59"/>
      <c r="G34" s="59"/>
      <c r="H34" s="48">
        <f>IFERROR(IF(SUM(H29:H33)=E29,E29,"เช็คจำนวนเงินตามเป้าหมาย"),"")</f>
        <v>300000</v>
      </c>
      <c r="I34" s="49">
        <f>SUM(I29:I33)</f>
        <v>1</v>
      </c>
      <c r="J34" s="50">
        <f>IFERROR(IF(SUM(J29:J33)=0,"",SUM(J29:J33)),"")</f>
        <v>55000</v>
      </c>
      <c r="K34" s="49">
        <f>IFERROR(IF(SUM(K29:K33)=0,"",SUM(K29:K33)),"")</f>
        <v>1</v>
      </c>
      <c r="L34" s="51"/>
    </row>
    <row r="35" spans="2:12" ht="17.5" thickTop="1" x14ac:dyDescent="0.6"/>
    <row r="36" spans="2:12" ht="16" customHeight="1" x14ac:dyDescent="0.6">
      <c r="J36" s="28"/>
      <c r="K36" s="28"/>
    </row>
    <row r="37" spans="2:12" ht="15.65" customHeight="1" x14ac:dyDescent="0.6">
      <c r="J37" s="28"/>
      <c r="K37" s="28"/>
    </row>
    <row r="42" spans="2:12" ht="28.5" customHeight="1" x14ac:dyDescent="0.8">
      <c r="B42" s="76" t="s">
        <v>82</v>
      </c>
      <c r="C42" s="76"/>
      <c r="D42" s="76"/>
      <c r="E42" s="76"/>
    </row>
    <row r="43" spans="2:12" ht="24" customHeight="1" x14ac:dyDescent="0.8">
      <c r="C43" s="61"/>
    </row>
    <row r="44" spans="2:12" ht="42.65" customHeight="1" x14ac:dyDescent="0.6">
      <c r="B44" s="62" t="s">
        <v>83</v>
      </c>
      <c r="C44" s="62" t="s">
        <v>2</v>
      </c>
      <c r="D44" s="62" t="s">
        <v>31</v>
      </c>
      <c r="E44" s="63" t="s">
        <v>84</v>
      </c>
    </row>
    <row r="45" spans="2:12" ht="24" x14ac:dyDescent="0.8">
      <c r="B45" s="77">
        <f>$B$5</f>
        <v>1</v>
      </c>
      <c r="C45" s="77" t="str">
        <f>$C$5</f>
        <v>เงินออมเผื่อฉุกเฉิน</v>
      </c>
      <c r="D45" s="64" t="s">
        <v>25</v>
      </c>
      <c r="E45" s="65">
        <f>IF(SUMIF($G$5:$G$9,"ความเสี่ยงต่ำ",$K$5:$K$9)=0,"",SUMIF($G$5:$G$9,"ความเสี่ยงต่ำ",$K$5:$K$9))</f>
        <v>1</v>
      </c>
    </row>
    <row r="46" spans="2:12" ht="24" x14ac:dyDescent="0.8">
      <c r="B46" s="78"/>
      <c r="C46" s="78"/>
      <c r="D46" s="64" t="s">
        <v>24</v>
      </c>
      <c r="E46" s="65" t="str">
        <f>IF(SUMIF($G$5:$G$9,"ความเสี่ยงปานกลาง",$K$5:$K$9)=0,"",SUMIF($G$5:$G$9,"ความเสี่ยงปานกลาง",$K$5:$K$9))</f>
        <v/>
      </c>
    </row>
    <row r="47" spans="2:12" ht="24" x14ac:dyDescent="0.8">
      <c r="B47" s="79"/>
      <c r="C47" s="79"/>
      <c r="D47" s="64" t="s">
        <v>85</v>
      </c>
      <c r="E47" s="65" t="str">
        <f>IF(SUMIF($G$5:$G$9,"ความเสี่ยงสูง",$K$5:$K$9)=0,"",SUMIF($G$5:$G$9,"ความเสี่ยงสูง",$K$5:$K$9))</f>
        <v/>
      </c>
    </row>
    <row r="48" spans="2:12" ht="24" x14ac:dyDescent="0.8">
      <c r="B48" s="66"/>
      <c r="C48" s="66"/>
      <c r="D48" s="66"/>
      <c r="E48" s="67"/>
    </row>
    <row r="49" spans="2:6" ht="48" x14ac:dyDescent="0.6">
      <c r="B49" s="62" t="s">
        <v>83</v>
      </c>
      <c r="C49" s="62" t="s">
        <v>2</v>
      </c>
      <c r="D49" s="62" t="s">
        <v>31</v>
      </c>
      <c r="E49" s="63" t="s">
        <v>86</v>
      </c>
      <c r="F49" s="68"/>
    </row>
    <row r="50" spans="2:6" ht="24" x14ac:dyDescent="0.8">
      <c r="B50" s="77">
        <f>$B$11</f>
        <v>2</v>
      </c>
      <c r="C50" s="77" t="str">
        <f>$C$11</f>
        <v>เงินเพื่อดาวน์รถ</v>
      </c>
      <c r="D50" s="69" t="s">
        <v>25</v>
      </c>
      <c r="E50" s="65">
        <f>IF(SUMIF($G$11:$G$15,"ความเสี่ยงต่ำ",$K$11:$K$15)=0,"",SUMIF($G$11:$G$15,"ความเสี่ยงต่ำ",$K$11:$K$15))</f>
        <v>0.5714285714285714</v>
      </c>
    </row>
    <row r="51" spans="2:6" ht="24" x14ac:dyDescent="0.8">
      <c r="B51" s="78"/>
      <c r="C51" s="78"/>
      <c r="D51" s="64" t="s">
        <v>24</v>
      </c>
      <c r="E51" s="65">
        <f>IF(SUMIF($G$11:$G$15,"ความเสี่ยงปานกลาง",$K$11:$K$15)=0,"",SUMIF($G$11:$G$15,"ความเสี่ยงปานกลาง",$K$11:$K$15))</f>
        <v>0.14285714285714285</v>
      </c>
    </row>
    <row r="52" spans="2:6" ht="24" x14ac:dyDescent="0.8">
      <c r="B52" s="79"/>
      <c r="C52" s="79"/>
      <c r="D52" s="64" t="s">
        <v>85</v>
      </c>
      <c r="E52" s="65">
        <f>IF(SUMIF($G$11:$G$15,"ความเสี่ยงสูง",$K$11:$K$15)=0,"",SUMIF($G$11:$G$15,"ความเสี่ยงสูง",$K$11:$K$15))</f>
        <v>0.2857142857142857</v>
      </c>
    </row>
    <row r="54" spans="2:6" ht="48" x14ac:dyDescent="0.6">
      <c r="B54" s="62" t="s">
        <v>83</v>
      </c>
      <c r="C54" s="62" t="s">
        <v>2</v>
      </c>
      <c r="D54" s="62" t="s">
        <v>31</v>
      </c>
      <c r="E54" s="63" t="s">
        <v>87</v>
      </c>
    </row>
    <row r="55" spans="2:6" ht="24" x14ac:dyDescent="0.8">
      <c r="B55" s="77">
        <f>$B$17</f>
        <v>3</v>
      </c>
      <c r="C55" s="77" t="str">
        <f>$C$17</f>
        <v>เงินเพื่อเกษียณ</v>
      </c>
      <c r="D55" s="69" t="s">
        <v>25</v>
      </c>
      <c r="E55" s="65">
        <f>IF(SUMIF($G$17:$G$21,"ความเสี่ยงต่ำ",$K$17:$K$21)=0,"",SUMIF($G$17:$G$21,"ความเสี่ยงต่ำ",$K$17:$K$21))</f>
        <v>5.2631578947368418E-2</v>
      </c>
    </row>
    <row r="56" spans="2:6" ht="24" x14ac:dyDescent="0.8">
      <c r="B56" s="78"/>
      <c r="C56" s="78"/>
      <c r="D56" s="64" t="s">
        <v>24</v>
      </c>
      <c r="E56" s="65">
        <f>IF(SUMIF($G$17:$G$21,"ความเสี่ยงปานกลาง",$K$17:$K$21)=0,"",SUMIF($G$17:$G$21,"ความเสี่ยงปานกลาง",$K$17:$K$21))</f>
        <v>0.81578947368421051</v>
      </c>
    </row>
    <row r="57" spans="2:6" ht="24" x14ac:dyDescent="0.8">
      <c r="B57" s="79"/>
      <c r="C57" s="79"/>
      <c r="D57" s="64" t="s">
        <v>85</v>
      </c>
      <c r="E57" s="65">
        <f>IF(SUMIF($G$17:$G$21,"ความเสี่ยงสูง",$K$17:$K$21)=0,"",SUMIF($G$17:$G$21,"ความเสี่ยงสูง",$K$17:$K$21))</f>
        <v>0.13157894736842105</v>
      </c>
    </row>
    <row r="59" spans="2:6" ht="48" x14ac:dyDescent="0.6">
      <c r="B59" s="62" t="s">
        <v>83</v>
      </c>
      <c r="C59" s="62" t="s">
        <v>2</v>
      </c>
      <c r="D59" s="62" t="s">
        <v>31</v>
      </c>
      <c r="E59" s="63" t="s">
        <v>88</v>
      </c>
    </row>
    <row r="60" spans="2:6" ht="24" x14ac:dyDescent="0.8">
      <c r="B60" s="77">
        <f>$B$23</f>
        <v>4</v>
      </c>
      <c r="C60" s="77" t="str">
        <f>$C$23</f>
        <v>เงินเพื่อการศึกษาบุตร</v>
      </c>
      <c r="D60" s="69" t="s">
        <v>25</v>
      </c>
      <c r="E60" s="65">
        <f>IF(SUMIF($G$23:$G$27,"ความเสี่ยงต่ำ",$K$23:$K$27)=0,"",SUMIF($G$23:$G$27,"ความเสี่ยงต่ำ",$K$23:$K$27))</f>
        <v>0.4</v>
      </c>
    </row>
    <row r="61" spans="2:6" ht="24" x14ac:dyDescent="0.8">
      <c r="B61" s="78"/>
      <c r="C61" s="78"/>
      <c r="D61" s="64" t="s">
        <v>24</v>
      </c>
      <c r="E61" s="65">
        <f>IF(SUMIF($G$23:$G$27,"ความเสี่ยงปานกลาง",$K$23:$K$27)=0,"",SUMIF($G$23:$G$27,"ความเสี่ยงปานกลาง",$K$23:$K$27))</f>
        <v>0.2</v>
      </c>
    </row>
    <row r="62" spans="2:6" ht="24" x14ac:dyDescent="0.8">
      <c r="B62" s="79"/>
      <c r="C62" s="79"/>
      <c r="D62" s="64" t="s">
        <v>85</v>
      </c>
      <c r="E62" s="65">
        <f>IF(SUMIF($G$23:$G$27,"ความเสี่ยงสูง",$K$23:$K$27)=0,"",SUMIF($G$23:$G$27,"ความเสี่ยงสูง",$K$23:$K$27))</f>
        <v>0.4</v>
      </c>
    </row>
    <row r="64" spans="2:6" ht="48" x14ac:dyDescent="0.6">
      <c r="B64" s="62" t="s">
        <v>83</v>
      </c>
      <c r="C64" s="62" t="s">
        <v>2</v>
      </c>
      <c r="D64" s="62" t="s">
        <v>31</v>
      </c>
      <c r="E64" s="63" t="s">
        <v>89</v>
      </c>
    </row>
    <row r="65" spans="2:11" ht="24" x14ac:dyDescent="0.8">
      <c r="B65" s="77">
        <f>$B$29</f>
        <v>5</v>
      </c>
      <c r="C65" s="77" t="str">
        <f>$C$29</f>
        <v>เงินเพื่อซ่อมแซมบ้าน</v>
      </c>
      <c r="D65" s="69" t="s">
        <v>25</v>
      </c>
      <c r="E65" s="65">
        <f>IF(SUMIF($G$29:$G$33,"ความเสี่ยงต่ำ",$K$29:$K$33)=0,"",SUMIF($G$29:$G$33,"ความเสี่ยงต่ำ",$K$29:$K$33))</f>
        <v>0.54545454545454541</v>
      </c>
    </row>
    <row r="66" spans="2:11" ht="24" x14ac:dyDescent="0.8">
      <c r="B66" s="78"/>
      <c r="C66" s="78"/>
      <c r="D66" s="64" t="s">
        <v>24</v>
      </c>
      <c r="E66" s="65">
        <f>IF(SUMIF($G$29:$G$33,"ความเสี่ยงปานกลาง",$K$29:$K$33)=0,"",SUMIF($G$29:$G$33,"ความเสี่ยงปานกลาง",$K$29:$K$33))</f>
        <v>9.0909090909090912E-2</v>
      </c>
    </row>
    <row r="67" spans="2:11" ht="24" x14ac:dyDescent="0.8">
      <c r="B67" s="79"/>
      <c r="C67" s="79"/>
      <c r="D67" s="64" t="s">
        <v>85</v>
      </c>
      <c r="E67" s="65">
        <f>IF(SUMIF($G$29:$G$33,"ความเสี่ยงสูง",$K$29:$K$33)=0,"",SUMIF($G$29:$G$33,"ความเสี่ยงสูง",$K$29:$K$33))</f>
        <v>0.36363636363636365</v>
      </c>
    </row>
    <row r="69" spans="2:11" x14ac:dyDescent="0.6">
      <c r="J69" s="28"/>
      <c r="K69" s="28"/>
    </row>
    <row r="70" spans="2:11" ht="16.5" customHeight="1" x14ac:dyDescent="0.6">
      <c r="J70" s="28"/>
      <c r="K70" s="28"/>
    </row>
    <row r="71" spans="2:11" ht="16.5" customHeight="1" x14ac:dyDescent="0.6">
      <c r="J71" s="28"/>
      <c r="K71" s="28"/>
    </row>
  </sheetData>
  <sheetProtection sheet="1" objects="1" scenarios="1"/>
  <mergeCells count="66">
    <mergeCell ref="E17:E21"/>
    <mergeCell ref="E23:E27"/>
    <mergeCell ref="D29:D33"/>
    <mergeCell ref="B60:B62"/>
    <mergeCell ref="B65:B67"/>
    <mergeCell ref="C45:C47"/>
    <mergeCell ref="C50:C52"/>
    <mergeCell ref="C55:C57"/>
    <mergeCell ref="C60:C62"/>
    <mergeCell ref="C65:C67"/>
    <mergeCell ref="L3:L4"/>
    <mergeCell ref="B42:E42"/>
    <mergeCell ref="B45:B47"/>
    <mergeCell ref="B50:B52"/>
    <mergeCell ref="B55:B57"/>
    <mergeCell ref="B29:B33"/>
    <mergeCell ref="B23:B27"/>
    <mergeCell ref="B17:B21"/>
    <mergeCell ref="B11:B15"/>
    <mergeCell ref="B5:B9"/>
    <mergeCell ref="C11:C15"/>
    <mergeCell ref="C17:C21"/>
    <mergeCell ref="C23:C27"/>
    <mergeCell ref="E29:E33"/>
    <mergeCell ref="C5:C9"/>
    <mergeCell ref="E5:E9"/>
    <mergeCell ref="B1:C1"/>
    <mergeCell ref="C29:C33"/>
    <mergeCell ref="D5:D9"/>
    <mergeCell ref="D11:D15"/>
    <mergeCell ref="D17:D21"/>
    <mergeCell ref="D23:D27"/>
    <mergeCell ref="B2:K2"/>
    <mergeCell ref="H3:I3"/>
    <mergeCell ref="J3:K3"/>
    <mergeCell ref="G3:G4"/>
    <mergeCell ref="B3:B4"/>
    <mergeCell ref="C3:C4"/>
    <mergeCell ref="D3:D4"/>
    <mergeCell ref="F3:F4"/>
    <mergeCell ref="E3:E4"/>
    <mergeCell ref="E11:E15"/>
    <mergeCell ref="N3:O4"/>
    <mergeCell ref="P3:P4"/>
    <mergeCell ref="Q3:Q4"/>
    <mergeCell ref="N5:O5"/>
    <mergeCell ref="N6:O6"/>
    <mergeCell ref="N7:O7"/>
    <mergeCell ref="N8:O8"/>
    <mergeCell ref="N9:O9"/>
    <mergeCell ref="N10:O10"/>
    <mergeCell ref="N11:O11"/>
    <mergeCell ref="N12:O12"/>
    <mergeCell ref="N13:O13"/>
    <mergeCell ref="N14:O14"/>
    <mergeCell ref="N15:O15"/>
    <mergeCell ref="N16:O16"/>
    <mergeCell ref="N22:O22"/>
    <mergeCell ref="N23:O23"/>
    <mergeCell ref="N24:O24"/>
    <mergeCell ref="N25:O25"/>
    <mergeCell ref="N17:O17"/>
    <mergeCell ref="N18:O18"/>
    <mergeCell ref="N19:O19"/>
    <mergeCell ref="N20:O20"/>
    <mergeCell ref="N21:O21"/>
  </mergeCells>
  <pageMargins left="0.7" right="0.7" top="0.75" bottom="0.75" header="0.3" footer="0.3"/>
  <pageSetup paperSize="9" scale="53" orientation="landscape" r:id="rId1"/>
  <rowBreaks count="1" manualBreakCount="1">
    <brk id="37" max="11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2DF8B80-2E54-4448-8FDD-CE66C0985E95}">
          <x14:formula1>
            <xm:f>'Dropdown List_Data'!$C$4:$C$6</xm:f>
          </x14:formula1>
          <xm:sqref>G23:G27 G11:G15 G5:G9 G29:G33 G17:G21</xm:sqref>
        </x14:dataValidation>
        <x14:dataValidation type="list" allowBlank="1" showInputMessage="1" showErrorMessage="1" xr:uid="{268AB419-A1F9-4FF4-A532-8AE185B4AC9B}">
          <x14:formula1>
            <xm:f>'Dropdown List_Data'!$D$4:$D$25</xm:f>
          </x14:formula1>
          <xm:sqref>F11:F15 F17:F21 F5:F9 F29:F33 F23:F27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</sheetPr>
  <dimension ref="B1:I21"/>
  <sheetViews>
    <sheetView zoomScaleNormal="100" zoomScaleSheetLayoutView="80" zoomScalePageLayoutView="40" workbookViewId="0">
      <selection activeCell="H2" sqref="H2"/>
    </sheetView>
  </sheetViews>
  <sheetFormatPr defaultColWidth="8.58203125" defaultRowHeight="24" x14ac:dyDescent="0.8"/>
  <cols>
    <col min="1" max="1" width="4.08203125" style="17" customWidth="1"/>
    <col min="2" max="2" width="11.58203125" style="17" customWidth="1"/>
    <col min="3" max="3" width="22.83203125" style="17" customWidth="1"/>
    <col min="4" max="4" width="18.08203125" style="17" customWidth="1"/>
    <col min="5" max="5" width="15.83203125" style="18" customWidth="1"/>
    <col min="6" max="6" width="34.33203125" style="17" customWidth="1"/>
    <col min="7" max="7" width="17.08203125" style="17" customWidth="1"/>
    <col min="8" max="8" width="28.33203125" style="17" customWidth="1"/>
    <col min="9" max="16384" width="8.58203125" style="17"/>
  </cols>
  <sheetData>
    <row r="1" spans="2:9" ht="51" customHeight="1" x14ac:dyDescent="0.8">
      <c r="H1" s="19"/>
      <c r="I1" s="19"/>
    </row>
    <row r="2" spans="2:9" ht="21.65" customHeight="1" x14ac:dyDescent="0.8">
      <c r="B2" s="127" t="s">
        <v>97</v>
      </c>
      <c r="C2" s="127"/>
      <c r="D2" s="127"/>
      <c r="E2" s="127"/>
      <c r="F2" s="127"/>
      <c r="G2" s="127"/>
    </row>
    <row r="3" spans="2:9" x14ac:dyDescent="0.8">
      <c r="B3" s="124" t="s">
        <v>34</v>
      </c>
      <c r="C3" s="125"/>
      <c r="D3" s="125"/>
      <c r="E3" s="125"/>
      <c r="F3" s="126"/>
      <c r="G3" s="20" t="s">
        <v>31</v>
      </c>
    </row>
    <row r="4" spans="2:9" x14ac:dyDescent="0.8">
      <c r="B4" s="130" t="s">
        <v>98</v>
      </c>
      <c r="C4" s="131"/>
      <c r="D4" s="131"/>
      <c r="E4" s="131"/>
      <c r="F4" s="132"/>
      <c r="G4" s="21" t="s">
        <v>13</v>
      </c>
    </row>
    <row r="5" spans="2:9" x14ac:dyDescent="0.8">
      <c r="B5" s="130" t="s">
        <v>99</v>
      </c>
      <c r="C5" s="131"/>
      <c r="D5" s="131"/>
      <c r="E5" s="131"/>
      <c r="F5" s="132"/>
      <c r="G5" s="21" t="s">
        <v>17</v>
      </c>
    </row>
    <row r="6" spans="2:9" x14ac:dyDescent="0.8">
      <c r="B6" s="130" t="s">
        <v>100</v>
      </c>
      <c r="C6" s="131"/>
      <c r="D6" s="131"/>
      <c r="E6" s="131"/>
      <c r="F6" s="132"/>
      <c r="G6" s="21" t="s">
        <v>21</v>
      </c>
    </row>
    <row r="7" spans="2:9" ht="16" customHeight="1" x14ac:dyDescent="0.8"/>
    <row r="8" spans="2:9" ht="21" customHeight="1" x14ac:dyDescent="0.8">
      <c r="B8" s="128" t="s">
        <v>101</v>
      </c>
      <c r="C8" s="128"/>
      <c r="D8" s="128"/>
      <c r="E8" s="128"/>
      <c r="F8" s="128"/>
      <c r="G8" s="128"/>
      <c r="H8" s="128"/>
    </row>
    <row r="9" spans="2:9" ht="21" customHeight="1" x14ac:dyDescent="0.8">
      <c r="B9" s="129" t="s">
        <v>102</v>
      </c>
      <c r="C9" s="129"/>
      <c r="D9" s="22" t="s">
        <v>31</v>
      </c>
      <c r="E9" s="129" t="s">
        <v>103</v>
      </c>
      <c r="F9" s="129"/>
      <c r="G9" s="129"/>
      <c r="H9" s="129"/>
    </row>
    <row r="10" spans="2:9" ht="21" customHeight="1" x14ac:dyDescent="0.8">
      <c r="B10" s="120" t="s">
        <v>44</v>
      </c>
      <c r="C10" s="120"/>
      <c r="D10" s="23" t="s">
        <v>13</v>
      </c>
      <c r="E10" s="120" t="s">
        <v>45</v>
      </c>
      <c r="F10" s="120"/>
      <c r="G10" s="120"/>
      <c r="H10" s="120"/>
    </row>
    <row r="11" spans="2:9" ht="21" customHeight="1" x14ac:dyDescent="0.8">
      <c r="B11" s="120" t="s">
        <v>51</v>
      </c>
      <c r="C11" s="120"/>
      <c r="D11" s="23" t="s">
        <v>13</v>
      </c>
      <c r="E11" s="121" t="s">
        <v>52</v>
      </c>
      <c r="F11" s="122"/>
      <c r="G11" s="122"/>
      <c r="H11" s="123"/>
    </row>
    <row r="12" spans="2:9" ht="21" customHeight="1" x14ac:dyDescent="0.8">
      <c r="B12" s="120" t="s">
        <v>53</v>
      </c>
      <c r="C12" s="120"/>
      <c r="D12" s="23" t="s">
        <v>17</v>
      </c>
      <c r="E12" s="121" t="s">
        <v>54</v>
      </c>
      <c r="F12" s="122"/>
      <c r="G12" s="122"/>
      <c r="H12" s="123"/>
    </row>
    <row r="13" spans="2:9" ht="21" customHeight="1" x14ac:dyDescent="0.8">
      <c r="B13" s="120" t="s">
        <v>57</v>
      </c>
      <c r="C13" s="120"/>
      <c r="D13" s="23" t="s">
        <v>17</v>
      </c>
      <c r="E13" s="120" t="s">
        <v>58</v>
      </c>
      <c r="F13" s="120"/>
      <c r="G13" s="120"/>
      <c r="H13" s="120"/>
    </row>
    <row r="14" spans="2:9" ht="21" customHeight="1" x14ac:dyDescent="0.8">
      <c r="B14" s="120" t="s">
        <v>61</v>
      </c>
      <c r="C14" s="120"/>
      <c r="D14" s="23" t="s">
        <v>21</v>
      </c>
      <c r="E14" s="120" t="s">
        <v>62</v>
      </c>
      <c r="F14" s="120"/>
      <c r="G14" s="120"/>
      <c r="H14" s="120"/>
    </row>
    <row r="15" spans="2:9" ht="21" customHeight="1" x14ac:dyDescent="0.8">
      <c r="B15" s="120" t="s">
        <v>67</v>
      </c>
      <c r="C15" s="120"/>
      <c r="D15" s="23" t="s">
        <v>21</v>
      </c>
      <c r="E15" s="120" t="s">
        <v>68</v>
      </c>
      <c r="F15" s="120"/>
      <c r="G15" s="120"/>
      <c r="H15" s="120"/>
    </row>
    <row r="16" spans="2:9" ht="21" customHeight="1" x14ac:dyDescent="0.8">
      <c r="B16" s="120" t="s">
        <v>104</v>
      </c>
      <c r="C16" s="120"/>
      <c r="D16" s="23" t="s">
        <v>21</v>
      </c>
      <c r="E16" s="120" t="s">
        <v>105</v>
      </c>
      <c r="F16" s="120"/>
      <c r="G16" s="120"/>
      <c r="H16" s="120"/>
    </row>
    <row r="17" spans="2:5" ht="5.5" customHeight="1" x14ac:dyDescent="0.8"/>
    <row r="18" spans="2:5" s="24" customFormat="1" ht="22" customHeight="1" x14ac:dyDescent="0.6">
      <c r="B18" s="24" t="s">
        <v>106</v>
      </c>
      <c r="E18" s="25"/>
    </row>
    <row r="21" spans="2:5" ht="12.65" customHeight="1" x14ac:dyDescent="0.8"/>
  </sheetData>
  <sheetProtection sheet="1" objects="1" scenarios="1"/>
  <mergeCells count="22">
    <mergeCell ref="B3:F3"/>
    <mergeCell ref="B2:G2"/>
    <mergeCell ref="B8:H8"/>
    <mergeCell ref="B9:C9"/>
    <mergeCell ref="B4:F4"/>
    <mergeCell ref="B5:F5"/>
    <mergeCell ref="B6:F6"/>
    <mergeCell ref="E9:H9"/>
    <mergeCell ref="B10:C10"/>
    <mergeCell ref="B11:C11"/>
    <mergeCell ref="B13:C13"/>
    <mergeCell ref="B14:C14"/>
    <mergeCell ref="B16:C16"/>
    <mergeCell ref="B12:C12"/>
    <mergeCell ref="B15:C15"/>
    <mergeCell ref="E10:H10"/>
    <mergeCell ref="E11:H11"/>
    <mergeCell ref="E13:H13"/>
    <mergeCell ref="E16:H16"/>
    <mergeCell ref="E14:H14"/>
    <mergeCell ref="E12:H12"/>
    <mergeCell ref="E15:H15"/>
  </mergeCells>
  <pageMargins left="0.7" right="0.7" top="0.75" bottom="0.75" header="0.3" footer="0.3"/>
  <pageSetup paperSize="9" scale="7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F6E88-1660-4D4F-83E9-A5BA3FEA7E1B}">
  <sheetPr>
    <tabColor theme="0" tint="-0.249977111117893"/>
  </sheetPr>
  <dimension ref="A1:G28"/>
  <sheetViews>
    <sheetView zoomScale="85" zoomScaleNormal="85" zoomScaleSheetLayoutView="85" workbookViewId="0">
      <selection activeCell="A3" sqref="A3"/>
    </sheetView>
  </sheetViews>
  <sheetFormatPr defaultRowHeight="14" x14ac:dyDescent="0.3"/>
  <cols>
    <col min="1" max="1" width="13.25" customWidth="1"/>
    <col min="2" max="2" width="12.33203125" customWidth="1"/>
    <col min="3" max="3" width="17.25" customWidth="1"/>
    <col min="4" max="4" width="18.33203125" customWidth="1"/>
    <col min="5" max="5" width="21.33203125" customWidth="1"/>
  </cols>
  <sheetData>
    <row r="1" spans="1:7" ht="8.5" customHeight="1" x14ac:dyDescent="0.4">
      <c r="A1" s="4"/>
      <c r="B1" s="4"/>
      <c r="C1" s="4"/>
      <c r="D1" s="4"/>
      <c r="E1" s="4"/>
    </row>
    <row r="2" spans="1:7" ht="23.5" x14ac:dyDescent="0.75">
      <c r="A2" s="142" t="s">
        <v>107</v>
      </c>
      <c r="B2" s="142"/>
      <c r="C2" s="142"/>
      <c r="D2" s="142"/>
      <c r="E2" s="142"/>
      <c r="F2" s="1"/>
      <c r="G2" s="1"/>
    </row>
    <row r="3" spans="1:7" ht="23.5" x14ac:dyDescent="0.75">
      <c r="A3" s="5" t="s">
        <v>3</v>
      </c>
      <c r="B3" s="5" t="s">
        <v>4</v>
      </c>
      <c r="C3" s="5" t="s">
        <v>31</v>
      </c>
      <c r="D3" s="135" t="s">
        <v>34</v>
      </c>
      <c r="E3" s="135"/>
      <c r="F3" s="1"/>
      <c r="G3" s="1"/>
    </row>
    <row r="4" spans="1:7" ht="22.5" x14ac:dyDescent="0.65">
      <c r="A4" s="6" t="s">
        <v>11</v>
      </c>
      <c r="B4" s="6" t="s">
        <v>12</v>
      </c>
      <c r="C4" s="6" t="s">
        <v>25</v>
      </c>
      <c r="D4" s="133" t="s">
        <v>40</v>
      </c>
      <c r="E4" s="134"/>
      <c r="F4" s="1"/>
      <c r="G4" s="1"/>
    </row>
    <row r="5" spans="1:7" ht="22.5" x14ac:dyDescent="0.65">
      <c r="A5" s="6" t="s">
        <v>15</v>
      </c>
      <c r="B5" s="6" t="s">
        <v>16</v>
      </c>
      <c r="C5" s="6" t="s">
        <v>24</v>
      </c>
      <c r="D5" s="143" t="s">
        <v>42</v>
      </c>
      <c r="E5" s="144"/>
      <c r="F5" s="1"/>
      <c r="G5" s="1"/>
    </row>
    <row r="6" spans="1:7" ht="22.5" x14ac:dyDescent="0.65">
      <c r="A6" s="6" t="s">
        <v>19</v>
      </c>
      <c r="B6" s="6" t="s">
        <v>20</v>
      </c>
      <c r="C6" s="6" t="s">
        <v>85</v>
      </c>
      <c r="D6" s="133" t="s">
        <v>44</v>
      </c>
      <c r="E6" s="134"/>
      <c r="F6" s="1"/>
      <c r="G6" s="1"/>
    </row>
    <row r="7" spans="1:7" ht="22.5" x14ac:dyDescent="0.65">
      <c r="A7" s="2"/>
      <c r="B7" s="2"/>
      <c r="C7" s="2"/>
      <c r="D7" s="133" t="s">
        <v>46</v>
      </c>
      <c r="E7" s="134"/>
      <c r="F7" s="1"/>
      <c r="G7" s="1"/>
    </row>
    <row r="8" spans="1:7" ht="22.5" x14ac:dyDescent="0.65">
      <c r="A8" s="2"/>
      <c r="B8" s="2"/>
      <c r="C8" s="2"/>
      <c r="D8" s="138" t="s">
        <v>48</v>
      </c>
      <c r="E8" s="138"/>
      <c r="F8" s="1"/>
      <c r="G8" s="1"/>
    </row>
    <row r="9" spans="1:7" ht="22.5" x14ac:dyDescent="0.65">
      <c r="A9" s="2"/>
      <c r="B9" s="2"/>
      <c r="C9" s="2"/>
      <c r="D9" s="133" t="s">
        <v>51</v>
      </c>
      <c r="E9" s="134"/>
      <c r="F9" s="1"/>
      <c r="G9" s="1"/>
    </row>
    <row r="10" spans="1:7" ht="22.5" x14ac:dyDescent="0.65">
      <c r="A10" s="2"/>
      <c r="B10" s="2"/>
      <c r="C10" s="2"/>
      <c r="D10" s="138" t="s">
        <v>53</v>
      </c>
      <c r="E10" s="138"/>
      <c r="F10" s="1"/>
      <c r="G10" s="1"/>
    </row>
    <row r="11" spans="1:7" ht="22.5" x14ac:dyDescent="0.65">
      <c r="A11" s="2"/>
      <c r="B11" s="2"/>
      <c r="C11" s="2"/>
      <c r="D11" s="138" t="s">
        <v>55</v>
      </c>
      <c r="E11" s="138"/>
      <c r="F11" s="1"/>
      <c r="G11" s="1"/>
    </row>
    <row r="12" spans="1:7" ht="23.5" x14ac:dyDescent="0.75">
      <c r="A12" s="3"/>
      <c r="B12" s="2"/>
      <c r="C12" s="2"/>
      <c r="D12" s="133" t="s">
        <v>57</v>
      </c>
      <c r="E12" s="134"/>
      <c r="F12" s="1"/>
      <c r="G12" s="1"/>
    </row>
    <row r="13" spans="1:7" ht="22.5" x14ac:dyDescent="0.65">
      <c r="A13" s="2"/>
      <c r="B13" s="2"/>
      <c r="C13" s="2"/>
      <c r="D13" s="133" t="s">
        <v>59</v>
      </c>
      <c r="E13" s="134"/>
      <c r="F13" s="1"/>
      <c r="G13" s="1"/>
    </row>
    <row r="14" spans="1:7" ht="22.5" x14ac:dyDescent="0.65">
      <c r="A14" s="2"/>
      <c r="B14" s="2"/>
      <c r="C14" s="2"/>
      <c r="D14" s="133" t="s">
        <v>61</v>
      </c>
      <c r="E14" s="134"/>
      <c r="F14" s="1"/>
      <c r="G14" s="1"/>
    </row>
    <row r="15" spans="1:7" ht="22.5" x14ac:dyDescent="0.65">
      <c r="A15" s="2"/>
      <c r="B15" s="2"/>
      <c r="C15" s="2"/>
      <c r="D15" s="133" t="s">
        <v>63</v>
      </c>
      <c r="E15" s="134"/>
      <c r="F15" s="1"/>
      <c r="G15" s="1"/>
    </row>
    <row r="16" spans="1:7" ht="22.5" x14ac:dyDescent="0.65">
      <c r="A16" s="2"/>
      <c r="B16" s="2"/>
      <c r="C16" s="2"/>
      <c r="D16" s="133" t="s">
        <v>66</v>
      </c>
      <c r="E16" s="134"/>
      <c r="F16" s="1"/>
      <c r="G16" s="1"/>
    </row>
    <row r="17" spans="1:7" ht="22.5" x14ac:dyDescent="0.65">
      <c r="A17" s="2"/>
      <c r="B17" s="2"/>
      <c r="C17" s="2"/>
      <c r="D17" s="133" t="s">
        <v>67</v>
      </c>
      <c r="E17" s="134"/>
      <c r="F17" s="1"/>
      <c r="G17" s="1"/>
    </row>
    <row r="18" spans="1:7" ht="22.5" x14ac:dyDescent="0.65">
      <c r="A18" s="2"/>
      <c r="B18" s="2"/>
      <c r="C18" s="2"/>
      <c r="D18" s="139" t="s">
        <v>69</v>
      </c>
      <c r="E18" s="140"/>
      <c r="F18" s="1"/>
      <c r="G18" s="1"/>
    </row>
    <row r="19" spans="1:7" ht="22.5" x14ac:dyDescent="0.65">
      <c r="A19" s="2"/>
      <c r="B19" s="2"/>
      <c r="C19" s="2"/>
      <c r="D19" s="138" t="s">
        <v>71</v>
      </c>
      <c r="E19" s="138"/>
      <c r="F19" s="1"/>
      <c r="G19" s="1"/>
    </row>
    <row r="20" spans="1:7" ht="22.5" x14ac:dyDescent="0.65">
      <c r="A20" s="2"/>
      <c r="B20" s="2"/>
      <c r="C20" s="2"/>
      <c r="D20" s="138" t="s">
        <v>73</v>
      </c>
      <c r="E20" s="138"/>
      <c r="F20" s="1"/>
      <c r="G20" s="1"/>
    </row>
    <row r="21" spans="1:7" ht="22.5" x14ac:dyDescent="0.65">
      <c r="A21" s="2"/>
      <c r="B21" s="2"/>
      <c r="C21" s="2"/>
      <c r="D21" s="138" t="s">
        <v>75</v>
      </c>
      <c r="E21" s="138"/>
      <c r="F21" s="1"/>
      <c r="G21" s="1"/>
    </row>
    <row r="22" spans="1:7" ht="22.5" x14ac:dyDescent="0.65">
      <c r="A22" s="2"/>
      <c r="B22" s="2"/>
      <c r="C22" s="2"/>
      <c r="D22" s="138" t="s">
        <v>77</v>
      </c>
      <c r="E22" s="138"/>
      <c r="F22" s="1"/>
      <c r="G22" s="1"/>
    </row>
    <row r="23" spans="1:7" ht="22.5" x14ac:dyDescent="0.65">
      <c r="A23" s="2"/>
      <c r="B23" s="2"/>
      <c r="C23" s="2"/>
      <c r="D23" s="138" t="s">
        <v>79</v>
      </c>
      <c r="E23" s="138"/>
      <c r="F23" s="1"/>
      <c r="G23" s="1"/>
    </row>
    <row r="24" spans="1:7" ht="22.5" x14ac:dyDescent="0.65">
      <c r="A24" s="2"/>
      <c r="B24" s="2"/>
      <c r="C24" s="2"/>
      <c r="D24" s="138" t="s">
        <v>81</v>
      </c>
      <c r="E24" s="138"/>
      <c r="F24" s="1"/>
      <c r="G24" s="1"/>
    </row>
    <row r="25" spans="1:7" ht="20" x14ac:dyDescent="0.6">
      <c r="A25" s="141" t="s">
        <v>108</v>
      </c>
      <c r="B25" s="141"/>
      <c r="C25" s="141"/>
      <c r="D25" s="141"/>
      <c r="E25" s="141"/>
      <c r="F25" s="1"/>
      <c r="G25" s="1"/>
    </row>
    <row r="26" spans="1:7" ht="20" x14ac:dyDescent="0.6">
      <c r="A26" s="1"/>
      <c r="B26" s="1"/>
      <c r="C26" s="1"/>
      <c r="D26" s="137"/>
      <c r="E26" s="136"/>
      <c r="F26" s="1"/>
      <c r="G26" s="1"/>
    </row>
    <row r="27" spans="1:7" x14ac:dyDescent="0.3">
      <c r="D27" s="137"/>
      <c r="E27" s="136"/>
    </row>
    <row r="28" spans="1:7" ht="20" x14ac:dyDescent="0.6">
      <c r="D28" s="1"/>
      <c r="E28" s="1"/>
    </row>
  </sheetData>
  <mergeCells count="26">
    <mergeCell ref="A2:E2"/>
    <mergeCell ref="D11:E11"/>
    <mergeCell ref="D12:E12"/>
    <mergeCell ref="D13:E13"/>
    <mergeCell ref="D14:E14"/>
    <mergeCell ref="D4:E4"/>
    <mergeCell ref="D6:E6"/>
    <mergeCell ref="D8:E8"/>
    <mergeCell ref="D10:E10"/>
    <mergeCell ref="D5:E5"/>
    <mergeCell ref="D9:E9"/>
    <mergeCell ref="D7:E7"/>
    <mergeCell ref="D17:E17"/>
    <mergeCell ref="D3:E3"/>
    <mergeCell ref="E26:E27"/>
    <mergeCell ref="D26:D27"/>
    <mergeCell ref="D19:E19"/>
    <mergeCell ref="D18:E18"/>
    <mergeCell ref="D22:E22"/>
    <mergeCell ref="D23:E23"/>
    <mergeCell ref="D20:E20"/>
    <mergeCell ref="D21:E21"/>
    <mergeCell ref="D16:E16"/>
    <mergeCell ref="D15:E15"/>
    <mergeCell ref="D24:E24"/>
    <mergeCell ref="A25:E25"/>
  </mergeCells>
  <pageMargins left="0.7" right="0.7" top="0.75" bottom="0.75" header="0.3" footer="0.3"/>
  <pageSetup paperSize="9" scale="9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F67649E833064486B6F4CBE7A7D9A0" ma:contentTypeVersion="15" ma:contentTypeDescription="Create a new document." ma:contentTypeScope="" ma:versionID="f1eb884f65aa5762e2fb252381da82e0">
  <xsd:schema xmlns:xsd="http://www.w3.org/2001/XMLSchema" xmlns:xs="http://www.w3.org/2001/XMLSchema" xmlns:p="http://schemas.microsoft.com/office/2006/metadata/properties" xmlns:ns1="http://schemas.microsoft.com/sharepoint/v3" xmlns:ns2="6da12057-69b4-452d-96de-2b76663a54a3" xmlns:ns3="2b5f1661-03ea-4ec7-9df8-b4070e078861" targetNamespace="http://schemas.microsoft.com/office/2006/metadata/properties" ma:root="true" ma:fieldsID="814a72ec154681b06f07d5faf2acb2d3" ns1:_="" ns2:_="" ns3:_="">
    <xsd:import namespace="http://schemas.microsoft.com/sharepoint/v3"/>
    <xsd:import namespace="6da12057-69b4-452d-96de-2b76663a54a3"/>
    <xsd:import namespace="2b5f1661-03ea-4ec7-9df8-b4070e07886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a12057-69b4-452d-96de-2b76663a5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1fe10e5b-f383-4b7c-9baa-17d3242ed2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5f1661-03ea-4ec7-9df8-b4070e078861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81c424ad-502b-43e2-afbe-d41a8983c4b0}" ma:internalName="TaxCatchAll" ma:showField="CatchAllData" ma:web="2b5f1661-03ea-4ec7-9df8-b4070e07886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2b5f1661-03ea-4ec7-9df8-b4070e078861">
      <UserInfo>
        <DisplayName/>
        <AccountId xsi:nil="true"/>
        <AccountType/>
      </UserInfo>
    </SharedWithUsers>
    <lcf76f155ced4ddcb4097134ff3c332f xmlns="6da12057-69b4-452d-96de-2b76663a54a3">
      <Terms xmlns="http://schemas.microsoft.com/office/infopath/2007/PartnerControls"/>
    </lcf76f155ced4ddcb4097134ff3c332f>
    <TaxCatchAll xmlns="2b5f1661-03ea-4ec7-9df8-b4070e078861" xsi:nil="true"/>
  </documentManagement>
</p:properties>
</file>

<file path=customXml/itemProps1.xml><?xml version="1.0" encoding="utf-8"?>
<ds:datastoreItem xmlns:ds="http://schemas.openxmlformats.org/officeDocument/2006/customXml" ds:itemID="{748A14EF-9D4D-438D-906B-9FDF9574455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CD7CFB1-524D-4149-9BC0-A21A6746C3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da12057-69b4-452d-96de-2b76663a54a3"/>
    <ds:schemaRef ds:uri="2b5f1661-03ea-4ec7-9df8-b4070e0788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A4D4B7B-4C24-4A2A-9F76-558A953E8ED2}">
  <ds:schemaRefs>
    <ds:schemaRef ds:uri="http://purl.org/dc/dcmitype/"/>
    <ds:schemaRef ds:uri="http://schemas.microsoft.com/office/infopath/2007/PartnerControls"/>
    <ds:schemaRef ds:uri="http://purl.org/dc/terms/"/>
    <ds:schemaRef ds:uri="http://purl.org/dc/elements/1.1/"/>
    <ds:schemaRef ds:uri="http://www.w3.org/XML/1998/namespace"/>
    <ds:schemaRef ds:uri="http://schemas.microsoft.com/sharepoint/v3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6da12057-69b4-452d-96de-2b76663a54a3"/>
    <ds:schemaRef ds:uri="2b5f1661-03ea-4ec7-9df8-b4070e07886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(1) เป้าหมายกับพอร์ตลงทุน</vt:lpstr>
      <vt:lpstr>(2) สำรวจพอร์ตการลงทุน</vt:lpstr>
      <vt:lpstr>ตัวอย่างเป้าหมายกับพอร์ตลงทุน</vt:lpstr>
      <vt:lpstr>ตัวอย่างสำรวจพอร์ตการลงทุน</vt:lpstr>
      <vt:lpstr>คำอธิบายระดับความเสี่ยง</vt:lpstr>
      <vt:lpstr>Dropdown List_Data</vt:lpstr>
      <vt:lpstr>'(1) เป้าหมายกับพอร์ตลงทุน'!Print_Area</vt:lpstr>
      <vt:lpstr>'(2) สำรวจพอร์ตการลงทุน'!Print_Area</vt:lpstr>
      <vt:lpstr>'Dropdown List_Data'!Print_Area</vt:lpstr>
      <vt:lpstr>คำอธิบายระดับความเสี่ยง!Print_Area</vt:lpstr>
      <vt:lpstr>ตัวอย่างเป้าหมายกับพอร์ตลงทุน!Print_Area</vt:lpstr>
      <vt:lpstr>ตัวอย่างสำรวจพอร์ตการลงทุน!Print_Area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จตุพร แสนมนตรีกุล</dc:creator>
  <cp:keywords/>
  <dc:description/>
  <cp:lastModifiedBy>Nitinart Sarapat (นิตินารถ สารพัตร)</cp:lastModifiedBy>
  <cp:revision/>
  <cp:lastPrinted>2024-03-06T09:28:33Z</cp:lastPrinted>
  <dcterms:created xsi:type="dcterms:W3CDTF">2015-06-05T18:17:20Z</dcterms:created>
  <dcterms:modified xsi:type="dcterms:W3CDTF">2024-03-14T09:32:41Z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93a4d6f-7563-4bfd-a710-320428f3a219_Enabled">
    <vt:lpwstr>true</vt:lpwstr>
  </property>
  <property fmtid="{D5CDD505-2E9C-101B-9397-08002B2CF9AE}" pid="3" name="MSIP_Label_b93a4d6f-7563-4bfd-a710-320428f3a219_SetDate">
    <vt:lpwstr>2022-12-20T10:20:57Z</vt:lpwstr>
  </property>
  <property fmtid="{D5CDD505-2E9C-101B-9397-08002B2CF9AE}" pid="4" name="MSIP_Label_b93a4d6f-7563-4bfd-a710-320428f3a219_Method">
    <vt:lpwstr>Privileged</vt:lpwstr>
  </property>
  <property fmtid="{D5CDD505-2E9C-101B-9397-08002B2CF9AE}" pid="5" name="MSIP_Label_b93a4d6f-7563-4bfd-a710-320428f3a219_Name">
    <vt:lpwstr>General</vt:lpwstr>
  </property>
  <property fmtid="{D5CDD505-2E9C-101B-9397-08002B2CF9AE}" pid="6" name="MSIP_Label_b93a4d6f-7563-4bfd-a710-320428f3a219_SiteId">
    <vt:lpwstr>db27cba9-535b-4797-bd0b-1b1d889f3898</vt:lpwstr>
  </property>
  <property fmtid="{D5CDD505-2E9C-101B-9397-08002B2CF9AE}" pid="7" name="MSIP_Label_b93a4d6f-7563-4bfd-a710-320428f3a219_ActionId">
    <vt:lpwstr>538b3cc4-40d7-4970-9366-4c0fd077db60</vt:lpwstr>
  </property>
  <property fmtid="{D5CDD505-2E9C-101B-9397-08002B2CF9AE}" pid="8" name="MSIP_Label_b93a4d6f-7563-4bfd-a710-320428f3a219_ContentBits">
    <vt:lpwstr>0</vt:lpwstr>
  </property>
  <property fmtid="{D5CDD505-2E9C-101B-9397-08002B2CF9AE}" pid="9" name="ContentTypeId">
    <vt:lpwstr>0x010100BDF67649E833064486B6F4CBE7A7D9A0</vt:lpwstr>
  </property>
  <property fmtid="{D5CDD505-2E9C-101B-9397-08002B2CF9AE}" pid="10" name="MediaServiceImageTags">
    <vt:lpwstr/>
  </property>
  <property fmtid="{D5CDD505-2E9C-101B-9397-08002B2CF9AE}" pid="11" name="xd_ProgID">
    <vt:lpwstr/>
  </property>
  <property fmtid="{D5CDD505-2E9C-101B-9397-08002B2CF9AE}" pid="12" name="ComplianceAssetId">
    <vt:lpwstr/>
  </property>
  <property fmtid="{D5CDD505-2E9C-101B-9397-08002B2CF9AE}" pid="13" name="TemplateUrl">
    <vt:lpwstr/>
  </property>
  <property fmtid="{D5CDD505-2E9C-101B-9397-08002B2CF9AE}" pid="14" name="_ExtendedDescription">
    <vt:lpwstr/>
  </property>
  <property fmtid="{D5CDD505-2E9C-101B-9397-08002B2CF9AE}" pid="15" name="TriggerFlowInfo">
    <vt:lpwstr/>
  </property>
  <property fmtid="{D5CDD505-2E9C-101B-9397-08002B2CF9AE}" pid="16" name="xd_Signature">
    <vt:bool>false</vt:bool>
  </property>
</Properties>
</file>